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theme/themeOverride1.xml" ContentType="application/vnd.openxmlformats-officedocument.themeOverride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theme/themeOverride2.xml" ContentType="application/vnd.openxmlformats-officedocument.themeOverride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theme/themeOverride3.xml" ContentType="application/vnd.openxmlformats-officedocument.themeOverride+xml"/>
  <Override PartName="/xl/drawings/drawing16.xml" ContentType="application/vnd.openxmlformats-officedocument.drawingml.chartshapes+xml"/>
  <Override PartName="/xl/charts/chart15.xml" ContentType="application/vnd.openxmlformats-officedocument.drawingml.chart+xml"/>
  <Override PartName="/xl/theme/themeOverride4.xml" ContentType="application/vnd.openxmlformats-officedocument.themeOverride+xml"/>
  <Override PartName="/xl/drawings/drawing17.xml" ContentType="application/vnd.openxmlformats-officedocument.drawingml.chartshapes+xml"/>
  <Override PartName="/xl/charts/chart16.xml" ContentType="application/vnd.openxmlformats-officedocument.drawingml.chart+xml"/>
  <Override PartName="/xl/theme/themeOverride5.xml" ContentType="application/vnd.openxmlformats-officedocument.themeOverride+xml"/>
  <Override PartName="/xl/drawings/drawing18.xml" ContentType="application/vnd.openxmlformats-officedocument.drawingml.chartshapes+xml"/>
  <Override PartName="/xl/charts/chart17.xml" ContentType="application/vnd.openxmlformats-officedocument.drawingml.chart+xml"/>
  <Override PartName="/xl/theme/themeOverride6.xml" ContentType="application/vnd.openxmlformats-officedocument.themeOverride+xml"/>
  <Override PartName="/xl/drawings/drawing19.xml" ContentType="application/vnd.openxmlformats-officedocument.drawingml.chartshapes+xml"/>
  <Override PartName="/xl/charts/chart18.xml" ContentType="application/vnd.openxmlformats-officedocument.drawingml.chart+xml"/>
  <Override PartName="/xl/theme/themeOverride7.xml" ContentType="application/vnd.openxmlformats-officedocument.themeOverride+xml"/>
  <Override PartName="/xl/drawings/drawing20.xml" ContentType="application/vnd.openxmlformats-officedocument.drawingml.chartshapes+xml"/>
  <Override PartName="/xl/charts/chart19.xml" ContentType="application/vnd.openxmlformats-officedocument.drawingml.chart+xml"/>
  <Override PartName="/xl/theme/themeOverride8.xml" ContentType="application/vnd.openxmlformats-officedocument.themeOverride+xml"/>
  <Override PartName="/xl/drawings/drawing21.xml" ContentType="application/vnd.openxmlformats-officedocument.drawingml.chartshapes+xml"/>
  <Override PartName="/xl/charts/chart20.xml" ContentType="application/vnd.openxmlformats-officedocument.drawingml.chart+xml"/>
  <Override PartName="/xl/theme/themeOverride9.xml" ContentType="application/vnd.openxmlformats-officedocument.themeOverride+xml"/>
  <Override PartName="/xl/drawings/drawing22.xml" ContentType="application/vnd.openxmlformats-officedocument.drawingml.chartshapes+xml"/>
  <Override PartName="/xl/charts/chart21.xml" ContentType="application/vnd.openxmlformats-officedocument.drawingml.chart+xml"/>
  <Override PartName="/xl/theme/themeOverride10.xml" ContentType="application/vnd.openxmlformats-officedocument.themeOverride+xml"/>
  <Override PartName="/xl/drawings/drawing23.xml" ContentType="application/vnd.openxmlformats-officedocument.drawingml.chartshapes+xml"/>
  <Override PartName="/xl/charts/chart22.xml" ContentType="application/vnd.openxmlformats-officedocument.drawingml.chart+xml"/>
  <Override PartName="/xl/theme/themeOverride11.xml" ContentType="application/vnd.openxmlformats-officedocument.themeOverride+xml"/>
  <Override PartName="/xl/drawings/drawing24.xml" ContentType="application/vnd.openxmlformats-officedocument.drawingml.chartshapes+xml"/>
  <Override PartName="/xl/charts/chart23.xml" ContentType="application/vnd.openxmlformats-officedocument.drawingml.chart+xml"/>
  <Override PartName="/xl/theme/themeOverride12.xml" ContentType="application/vnd.openxmlformats-officedocument.themeOverride+xml"/>
  <Override PartName="/xl/drawings/drawing25.xml" ContentType="application/vnd.openxmlformats-officedocument.drawingml.chartshapes+xml"/>
  <Override PartName="/xl/charts/chart24.xml" ContentType="application/vnd.openxmlformats-officedocument.drawingml.chart+xml"/>
  <Override PartName="/xl/theme/themeOverride13.xml" ContentType="application/vnd.openxmlformats-officedocument.themeOverride+xml"/>
  <Override PartName="/xl/drawings/drawing26.xml" ContentType="application/vnd.openxmlformats-officedocument.drawingml.chartshapes+xml"/>
  <Override PartName="/xl/charts/chart25.xml" ContentType="application/vnd.openxmlformats-officedocument.drawingml.chart+xml"/>
  <Override PartName="/xl/theme/themeOverride14.xml" ContentType="application/vnd.openxmlformats-officedocument.themeOverride+xml"/>
  <Override PartName="/xl/drawings/drawing27.xml" ContentType="application/vnd.openxmlformats-officedocument.drawingml.chartshapes+xml"/>
  <Override PartName="/xl/charts/chart26.xml" ContentType="application/vnd.openxmlformats-officedocument.drawingml.chart+xml"/>
  <Override PartName="/xl/theme/themeOverride15.xml" ContentType="application/vnd.openxmlformats-officedocument.themeOverride+xml"/>
  <Override PartName="/xl/drawings/drawing28.xml" ContentType="application/vnd.openxmlformats-officedocument.drawingml.chartshapes+xml"/>
  <Override PartName="/xl/charts/chart27.xml" ContentType="application/vnd.openxmlformats-officedocument.drawingml.chart+xml"/>
  <Override PartName="/xl/theme/themeOverride16.xml" ContentType="application/vnd.openxmlformats-officedocument.themeOverride+xml"/>
  <Override PartName="/xl/drawings/drawing29.xml" ContentType="application/vnd.openxmlformats-officedocument.drawingml.chartshapes+xml"/>
  <Override PartName="/xl/charts/chart28.xml" ContentType="application/vnd.openxmlformats-officedocument.drawingml.chart+xml"/>
  <Override PartName="/xl/theme/themeOverride17.xml" ContentType="application/vnd.openxmlformats-officedocument.themeOverride+xml"/>
  <Override PartName="/xl/drawings/drawing30.xml" ContentType="application/vnd.openxmlformats-officedocument.drawingml.chartshapes+xml"/>
  <Override PartName="/xl/charts/chart29.xml" ContentType="application/vnd.openxmlformats-officedocument.drawingml.chart+xml"/>
  <Override PartName="/xl/theme/themeOverride18.xml" ContentType="application/vnd.openxmlformats-officedocument.themeOverride+xml"/>
  <Override PartName="/xl/drawings/drawing31.xml" ContentType="application/vnd.openxmlformats-officedocument.drawingml.chartshapes+xml"/>
  <Override PartName="/xl/charts/chart30.xml" ContentType="application/vnd.openxmlformats-officedocument.drawingml.chart+xml"/>
  <Override PartName="/xl/theme/themeOverride19.xml" ContentType="application/vnd.openxmlformats-officedocument.themeOverride+xml"/>
  <Override PartName="/xl/drawings/drawing32.xml" ContentType="application/vnd.openxmlformats-officedocument.drawingml.chartshapes+xml"/>
  <Override PartName="/xl/charts/chart31.xml" ContentType="application/vnd.openxmlformats-officedocument.drawingml.chart+xml"/>
  <Override PartName="/xl/theme/themeOverride20.xml" ContentType="application/vnd.openxmlformats-officedocument.themeOverride+xml"/>
  <Override PartName="/xl/drawings/drawing33.xml" ContentType="application/vnd.openxmlformats-officedocument.drawingml.chartshapes+xml"/>
  <Override PartName="/xl/charts/chart32.xml" ContentType="application/vnd.openxmlformats-officedocument.drawingml.chart+xml"/>
  <Override PartName="/xl/theme/themeOverride21.xml" ContentType="application/vnd.openxmlformats-officedocument.themeOverride+xml"/>
  <Override PartName="/xl/drawings/drawing34.xml" ContentType="application/vnd.openxmlformats-officedocument.drawingml.chartshapes+xml"/>
  <Override PartName="/xl/charts/chart33.xml" ContentType="application/vnd.openxmlformats-officedocument.drawingml.chart+xml"/>
  <Override PartName="/xl/theme/themeOverride22.xml" ContentType="application/vnd.openxmlformats-officedocument.themeOverride+xml"/>
  <Override PartName="/xl/drawings/drawing35.xml" ContentType="application/vnd.openxmlformats-officedocument.drawingml.chartshapes+xml"/>
  <Override PartName="/xl/charts/chart34.xml" ContentType="application/vnd.openxmlformats-officedocument.drawingml.chart+xml"/>
  <Override PartName="/xl/theme/themeOverride23.xml" ContentType="application/vnd.openxmlformats-officedocument.themeOverride+xml"/>
  <Override PartName="/xl/drawings/drawing36.xml" ContentType="application/vnd.openxmlformats-officedocument.drawingml.chartshapes+xml"/>
  <Override PartName="/xl/charts/chart35.xml" ContentType="application/vnd.openxmlformats-officedocument.drawingml.chart+xml"/>
  <Override PartName="/xl/theme/themeOverride24.xml" ContentType="application/vnd.openxmlformats-officedocument.themeOverride+xml"/>
  <Override PartName="/xl/drawings/drawing37.xml" ContentType="application/vnd.openxmlformats-officedocument.drawingml.chartshapes+xml"/>
  <Override PartName="/xl/charts/chart36.xml" ContentType="application/vnd.openxmlformats-officedocument.drawingml.chart+xml"/>
  <Override PartName="/xl/theme/themeOverride25.xml" ContentType="application/vnd.openxmlformats-officedocument.themeOverride+xml"/>
  <Override PartName="/xl/drawings/drawing38.xml" ContentType="application/vnd.openxmlformats-officedocument.drawingml.chartshapes+xml"/>
  <Override PartName="/xl/charts/chart37.xml" ContentType="application/vnd.openxmlformats-officedocument.drawingml.chart+xml"/>
  <Override PartName="/xl/theme/themeOverride26.xml" ContentType="application/vnd.openxmlformats-officedocument.themeOverride+xml"/>
  <Override PartName="/xl/drawings/drawing39.xml" ContentType="application/vnd.openxmlformats-officedocument.drawingml.chartshapes+xml"/>
  <Override PartName="/xl/charts/chart38.xml" ContentType="application/vnd.openxmlformats-officedocument.drawingml.chart+xml"/>
  <Override PartName="/xl/theme/themeOverride27.xml" ContentType="application/vnd.openxmlformats-officedocument.themeOverride+xml"/>
  <Override PartName="/xl/drawings/drawing40.xml" ContentType="application/vnd.openxmlformats-officedocument.drawingml.chartshapes+xml"/>
  <Override PartName="/xl/charts/chart39.xml" ContentType="application/vnd.openxmlformats-officedocument.drawingml.chart+xml"/>
  <Override PartName="/xl/theme/themeOverride28.xml" ContentType="application/vnd.openxmlformats-officedocument.themeOverride+xml"/>
  <Override PartName="/xl/drawings/drawing41.xml" ContentType="application/vnd.openxmlformats-officedocument.drawingml.chartshapes+xml"/>
  <Override PartName="/xl/charts/chart40.xml" ContentType="application/vnd.openxmlformats-officedocument.drawingml.chart+xml"/>
  <Override PartName="/xl/theme/themeOverride29.xml" ContentType="application/vnd.openxmlformats-officedocument.themeOverride+xml"/>
  <Override PartName="/xl/drawings/drawing42.xml" ContentType="application/vnd.openxmlformats-officedocument.drawingml.chartshapes+xml"/>
  <Override PartName="/xl/charts/chart41.xml" ContentType="application/vnd.openxmlformats-officedocument.drawingml.chart+xml"/>
  <Override PartName="/xl/theme/themeOverride30.xml" ContentType="application/vnd.openxmlformats-officedocument.themeOverride+xml"/>
  <Override PartName="/xl/drawings/drawing43.xml" ContentType="application/vnd.openxmlformats-officedocument.drawingml.chartshapes+xml"/>
  <Override PartName="/xl/charts/chart42.xml" ContentType="application/vnd.openxmlformats-officedocument.drawingml.chart+xml"/>
  <Override PartName="/xl/theme/themeOverride31.xml" ContentType="application/vnd.openxmlformats-officedocument.themeOverride+xml"/>
  <Override PartName="/xl/drawings/drawing44.xml" ContentType="application/vnd.openxmlformats-officedocument.drawingml.chartshapes+xml"/>
  <Override PartName="/xl/charts/chart43.xml" ContentType="application/vnd.openxmlformats-officedocument.drawingml.chart+xml"/>
  <Override PartName="/xl/theme/themeOverride32.xml" ContentType="application/vnd.openxmlformats-officedocument.themeOverride+xml"/>
  <Override PartName="/xl/drawings/drawing45.xml" ContentType="application/vnd.openxmlformats-officedocument.drawingml.chartshapes+xml"/>
  <Override PartName="/xl/charts/chart44.xml" ContentType="application/vnd.openxmlformats-officedocument.drawingml.chart+xml"/>
  <Override PartName="/xl/theme/themeOverride33.xml" ContentType="application/vnd.openxmlformats-officedocument.themeOverride+xml"/>
  <Override PartName="/xl/drawings/drawing46.xml" ContentType="application/vnd.openxmlformats-officedocument.drawingml.chartshapes+xml"/>
  <Override PartName="/xl/charts/chart45.xml" ContentType="application/vnd.openxmlformats-officedocument.drawingml.chart+xml"/>
  <Override PartName="/xl/theme/themeOverride34.xml" ContentType="application/vnd.openxmlformats-officedocument.themeOverride+xml"/>
  <Override PartName="/xl/drawings/drawing47.xml" ContentType="application/vnd.openxmlformats-officedocument.drawingml.chartshapes+xml"/>
  <Override PartName="/xl/charts/chart46.xml" ContentType="application/vnd.openxmlformats-officedocument.drawingml.chart+xml"/>
  <Override PartName="/xl/theme/themeOverride35.xml" ContentType="application/vnd.openxmlformats-officedocument.themeOverride+xml"/>
  <Override PartName="/xl/drawings/drawing48.xml" ContentType="application/vnd.openxmlformats-officedocument.drawingml.chartshapes+xml"/>
  <Override PartName="/xl/charts/chart47.xml" ContentType="application/vnd.openxmlformats-officedocument.drawingml.chart+xml"/>
  <Override PartName="/xl/theme/themeOverride36.xml" ContentType="application/vnd.openxmlformats-officedocument.themeOverride+xml"/>
  <Override PartName="/xl/drawings/drawing49.xml" ContentType="application/vnd.openxmlformats-officedocument.drawingml.chartshapes+xml"/>
  <Override PartName="/xl/charts/chart48.xml" ContentType="application/vnd.openxmlformats-officedocument.drawingml.chart+xml"/>
  <Override PartName="/xl/theme/themeOverride37.xml" ContentType="application/vnd.openxmlformats-officedocument.themeOverride+xml"/>
  <Override PartName="/xl/drawings/drawing50.xml" ContentType="application/vnd.openxmlformats-officedocument.drawingml.chartshapes+xml"/>
  <Override PartName="/xl/charts/chart49.xml" ContentType="application/vnd.openxmlformats-officedocument.drawingml.chart+xml"/>
  <Override PartName="/xl/theme/themeOverride38.xml" ContentType="application/vnd.openxmlformats-officedocument.themeOverride+xml"/>
  <Override PartName="/xl/drawings/drawing51.xml" ContentType="application/vnd.openxmlformats-officedocument.drawingml.chartshapes+xml"/>
  <Override PartName="/xl/charts/chart50.xml" ContentType="application/vnd.openxmlformats-officedocument.drawingml.chart+xml"/>
  <Override PartName="/xl/theme/themeOverride39.xml" ContentType="application/vnd.openxmlformats-officedocument.themeOverride+xml"/>
  <Override PartName="/xl/drawings/drawing52.xml" ContentType="application/vnd.openxmlformats-officedocument.drawingml.chartshapes+xml"/>
  <Override PartName="/xl/charts/chart51.xml" ContentType="application/vnd.openxmlformats-officedocument.drawingml.chart+xml"/>
  <Override PartName="/xl/theme/themeOverride40.xml" ContentType="application/vnd.openxmlformats-officedocument.themeOverride+xml"/>
  <Override PartName="/xl/drawings/drawing53.xml" ContentType="application/vnd.openxmlformats-officedocument.drawingml.chartshapes+xml"/>
  <Override PartName="/xl/charts/chart52.xml" ContentType="application/vnd.openxmlformats-officedocument.drawingml.chart+xml"/>
  <Override PartName="/xl/theme/themeOverride41.xml" ContentType="application/vnd.openxmlformats-officedocument.themeOverride+xml"/>
  <Override PartName="/xl/drawings/drawing54.xml" ContentType="application/vnd.openxmlformats-officedocument.drawingml.chartshapes+xml"/>
  <Override PartName="/xl/charts/chart53.xml" ContentType="application/vnd.openxmlformats-officedocument.drawingml.chart+xml"/>
  <Override PartName="/xl/theme/themeOverride42.xml" ContentType="application/vnd.openxmlformats-officedocument.themeOverride+xml"/>
  <Override PartName="/xl/drawings/drawing55.xml" ContentType="application/vnd.openxmlformats-officedocument.drawingml.chartshapes+xml"/>
  <Override PartName="/xl/charts/chart54.xml" ContentType="application/vnd.openxmlformats-officedocument.drawingml.chart+xml"/>
  <Override PartName="/xl/theme/themeOverride43.xml" ContentType="application/vnd.openxmlformats-officedocument.themeOverride+xml"/>
  <Override PartName="/xl/drawings/drawing56.xml" ContentType="application/vnd.openxmlformats-officedocument.drawingml.chartshapes+xml"/>
  <Override PartName="/xl/charts/chart55.xml" ContentType="application/vnd.openxmlformats-officedocument.drawingml.chart+xml"/>
  <Override PartName="/xl/theme/themeOverride44.xml" ContentType="application/vnd.openxmlformats-officedocument.themeOverride+xml"/>
  <Override PartName="/xl/drawings/drawing57.xml" ContentType="application/vnd.openxmlformats-officedocument.drawingml.chartshapes+xml"/>
  <Override PartName="/xl/charts/chart56.xml" ContentType="application/vnd.openxmlformats-officedocument.drawingml.chart+xml"/>
  <Override PartName="/xl/theme/themeOverride45.xml" ContentType="application/vnd.openxmlformats-officedocument.themeOverride+xml"/>
  <Override PartName="/xl/drawings/drawing58.xml" ContentType="application/vnd.openxmlformats-officedocument.drawingml.chartshapes+xml"/>
  <Override PartName="/xl/charts/chart57.xml" ContentType="application/vnd.openxmlformats-officedocument.drawingml.chart+xml"/>
  <Override PartName="/xl/theme/themeOverride46.xml" ContentType="application/vnd.openxmlformats-officedocument.themeOverride+xml"/>
  <Override PartName="/xl/drawings/drawing59.xml" ContentType="application/vnd.openxmlformats-officedocument.drawingml.chartshapes+xml"/>
  <Override PartName="/xl/charts/chart58.xml" ContentType="application/vnd.openxmlformats-officedocument.drawingml.chart+xml"/>
  <Override PartName="/xl/theme/themeOverride47.xml" ContentType="application/vnd.openxmlformats-officedocument.themeOverride+xml"/>
  <Override PartName="/xl/drawings/drawing60.xml" ContentType="application/vnd.openxmlformats-officedocument.drawingml.chartshapes+xml"/>
  <Override PartName="/xl/charts/chart59.xml" ContentType="application/vnd.openxmlformats-officedocument.drawingml.chart+xml"/>
  <Override PartName="/xl/theme/themeOverride48.xml" ContentType="application/vnd.openxmlformats-officedocument.themeOverride+xml"/>
  <Override PartName="/xl/drawings/drawing61.xml" ContentType="application/vnd.openxmlformats-officedocument.drawingml.chartshapes+xml"/>
  <Override PartName="/xl/charts/chart60.xml" ContentType="application/vnd.openxmlformats-officedocument.drawingml.chart+xml"/>
  <Override PartName="/xl/theme/themeOverride49.xml" ContentType="application/vnd.openxmlformats-officedocument.themeOverride+xml"/>
  <Override PartName="/xl/drawings/drawing62.xml" ContentType="application/vnd.openxmlformats-officedocument.drawingml.chartshapes+xml"/>
  <Override PartName="/xl/charts/chart61.xml" ContentType="application/vnd.openxmlformats-officedocument.drawingml.chart+xml"/>
  <Override PartName="/xl/theme/themeOverride50.xml" ContentType="application/vnd.openxmlformats-officedocument.themeOverride+xml"/>
  <Override PartName="/xl/drawings/drawing63.xml" ContentType="application/vnd.openxmlformats-officedocument.drawingml.chartshapes+xml"/>
  <Override PartName="/xl/charts/chart62.xml" ContentType="application/vnd.openxmlformats-officedocument.drawingml.chart+xml"/>
  <Override PartName="/xl/theme/themeOverride51.xml" ContentType="application/vnd.openxmlformats-officedocument.themeOverride+xml"/>
  <Override PartName="/xl/drawings/drawing64.xml" ContentType="application/vnd.openxmlformats-officedocument.drawingml.chartshapes+xml"/>
  <Override PartName="/xl/charts/chart63.xml" ContentType="application/vnd.openxmlformats-officedocument.drawingml.chart+xml"/>
  <Override PartName="/xl/theme/themeOverride52.xml" ContentType="application/vnd.openxmlformats-officedocument.themeOverride+xml"/>
  <Override PartName="/xl/drawings/drawing65.xml" ContentType="application/vnd.openxmlformats-officedocument.drawingml.chartshapes+xml"/>
  <Override PartName="/xl/charts/chart64.xml" ContentType="application/vnd.openxmlformats-officedocument.drawingml.chart+xml"/>
  <Override PartName="/xl/theme/themeOverride53.xml" ContentType="application/vnd.openxmlformats-officedocument.themeOverride+xml"/>
  <Override PartName="/xl/drawings/drawing66.xml" ContentType="application/vnd.openxmlformats-officedocument.drawingml.chartshapes+xml"/>
  <Override PartName="/xl/charts/chart65.xml" ContentType="application/vnd.openxmlformats-officedocument.drawingml.chart+xml"/>
  <Override PartName="/xl/theme/themeOverride54.xml" ContentType="application/vnd.openxmlformats-officedocument.themeOverride+xml"/>
  <Override PartName="/xl/drawings/drawing67.xml" ContentType="application/vnd.openxmlformats-officedocument.drawingml.chartshapes+xml"/>
  <Override PartName="/xl/charts/chart66.xml" ContentType="application/vnd.openxmlformats-officedocument.drawingml.chart+xml"/>
  <Override PartName="/xl/theme/themeOverride55.xml" ContentType="application/vnd.openxmlformats-officedocument.themeOverride+xml"/>
  <Override PartName="/xl/drawings/drawing68.xml" ContentType="application/vnd.openxmlformats-officedocument.drawingml.chartshapes+xml"/>
  <Override PartName="/xl/charts/chart67.xml" ContentType="application/vnd.openxmlformats-officedocument.drawingml.chart+xml"/>
  <Override PartName="/xl/theme/themeOverride56.xml" ContentType="application/vnd.openxmlformats-officedocument.themeOverride+xml"/>
  <Override PartName="/xl/drawings/drawing69.xml" ContentType="application/vnd.openxmlformats-officedocument.drawingml.chartshapes+xml"/>
  <Override PartName="/xl/charts/chart68.xml" ContentType="application/vnd.openxmlformats-officedocument.drawingml.chart+xml"/>
  <Override PartName="/xl/theme/themeOverride57.xml" ContentType="application/vnd.openxmlformats-officedocument.themeOverride+xml"/>
  <Override PartName="/xl/drawings/drawing70.xml" ContentType="application/vnd.openxmlformats-officedocument.drawingml.chartshapes+xml"/>
  <Override PartName="/xl/charts/chart69.xml" ContentType="application/vnd.openxmlformats-officedocument.drawingml.chart+xml"/>
  <Override PartName="/xl/theme/themeOverride58.xml" ContentType="application/vnd.openxmlformats-officedocument.themeOverride+xml"/>
  <Override PartName="/xl/drawings/drawing71.xml" ContentType="application/vnd.openxmlformats-officedocument.drawingml.chartshapes+xml"/>
  <Override PartName="/xl/charts/chart70.xml" ContentType="application/vnd.openxmlformats-officedocument.drawingml.chart+xml"/>
  <Override PartName="/xl/theme/themeOverride59.xml" ContentType="application/vnd.openxmlformats-officedocument.themeOverride+xml"/>
  <Override PartName="/xl/drawings/drawing72.xml" ContentType="application/vnd.openxmlformats-officedocument.drawingml.chartshapes+xml"/>
  <Override PartName="/xl/charts/chart71.xml" ContentType="application/vnd.openxmlformats-officedocument.drawingml.chart+xml"/>
  <Override PartName="/xl/theme/themeOverride60.xml" ContentType="application/vnd.openxmlformats-officedocument.themeOverride+xml"/>
  <Override PartName="/xl/drawings/drawing73.xml" ContentType="application/vnd.openxmlformats-officedocument.drawingml.chartshapes+xml"/>
  <Override PartName="/xl/charts/chart72.xml" ContentType="application/vnd.openxmlformats-officedocument.drawingml.chart+xml"/>
  <Override PartName="/xl/theme/themeOverride61.xml" ContentType="application/vnd.openxmlformats-officedocument.themeOverride+xml"/>
  <Override PartName="/xl/drawings/drawing74.xml" ContentType="application/vnd.openxmlformats-officedocument.drawingml.chartshapes+xml"/>
  <Override PartName="/xl/charts/chart73.xml" ContentType="application/vnd.openxmlformats-officedocument.drawingml.chart+xml"/>
  <Override PartName="/xl/theme/themeOverride62.xml" ContentType="application/vnd.openxmlformats-officedocument.themeOverride+xml"/>
  <Override PartName="/xl/drawings/drawing75.xml" ContentType="application/vnd.openxmlformats-officedocument.drawingml.chartshapes+xml"/>
  <Override PartName="/xl/charts/chart74.xml" ContentType="application/vnd.openxmlformats-officedocument.drawingml.chart+xml"/>
  <Override PartName="/xl/theme/themeOverride63.xml" ContentType="application/vnd.openxmlformats-officedocument.themeOverride+xml"/>
  <Override PartName="/xl/drawings/drawing76.xml" ContentType="application/vnd.openxmlformats-officedocument.drawingml.chartshapes+xml"/>
  <Override PartName="/xl/charts/chart75.xml" ContentType="application/vnd.openxmlformats-officedocument.drawingml.chart+xml"/>
  <Override PartName="/xl/theme/themeOverride64.xml" ContentType="application/vnd.openxmlformats-officedocument.themeOverride+xml"/>
  <Override PartName="/xl/drawings/drawing77.xml" ContentType="application/vnd.openxmlformats-officedocument.drawingml.chartshapes+xml"/>
  <Override PartName="/xl/charts/chart76.xml" ContentType="application/vnd.openxmlformats-officedocument.drawingml.chart+xml"/>
  <Override PartName="/xl/theme/themeOverride65.xml" ContentType="application/vnd.openxmlformats-officedocument.themeOverride+xml"/>
  <Override PartName="/xl/drawings/drawing78.xml" ContentType="application/vnd.openxmlformats-officedocument.drawingml.chartshapes+xml"/>
  <Override PartName="/xl/charts/chart77.xml" ContentType="application/vnd.openxmlformats-officedocument.drawingml.chart+xml"/>
  <Override PartName="/xl/theme/themeOverride66.xml" ContentType="application/vnd.openxmlformats-officedocument.themeOverride+xml"/>
  <Override PartName="/xl/drawings/drawing79.xml" ContentType="application/vnd.openxmlformats-officedocument.drawingml.chartshapes+xml"/>
  <Override PartName="/xl/charts/chart78.xml" ContentType="application/vnd.openxmlformats-officedocument.drawingml.chart+xml"/>
  <Override PartName="/xl/theme/themeOverride67.xml" ContentType="application/vnd.openxmlformats-officedocument.themeOverride+xml"/>
  <Override PartName="/xl/drawings/drawing80.xml" ContentType="application/vnd.openxmlformats-officedocument.drawingml.chartshapes+xml"/>
  <Override PartName="/xl/charts/chart79.xml" ContentType="application/vnd.openxmlformats-officedocument.drawingml.chart+xml"/>
  <Override PartName="/xl/theme/themeOverride68.xml" ContentType="application/vnd.openxmlformats-officedocument.themeOverride+xml"/>
  <Override PartName="/xl/drawings/drawing81.xml" ContentType="application/vnd.openxmlformats-officedocument.drawingml.chartshapes+xml"/>
  <Override PartName="/xl/charts/chart80.xml" ContentType="application/vnd.openxmlformats-officedocument.drawingml.chart+xml"/>
  <Override PartName="/xl/theme/themeOverride69.xml" ContentType="application/vnd.openxmlformats-officedocument.themeOverride+xml"/>
  <Override PartName="/xl/drawings/drawing82.xml" ContentType="application/vnd.openxmlformats-officedocument.drawingml.chartshapes+xml"/>
  <Override PartName="/xl/charts/chart81.xml" ContentType="application/vnd.openxmlformats-officedocument.drawingml.chart+xml"/>
  <Override PartName="/xl/theme/themeOverride70.xml" ContentType="application/vnd.openxmlformats-officedocument.themeOverride+xml"/>
  <Override PartName="/xl/drawings/drawing83.xml" ContentType="application/vnd.openxmlformats-officedocument.drawingml.chartshapes+xml"/>
  <Override PartName="/xl/charts/chart82.xml" ContentType="application/vnd.openxmlformats-officedocument.drawingml.chart+xml"/>
  <Override PartName="/xl/theme/themeOverride71.xml" ContentType="application/vnd.openxmlformats-officedocument.themeOverride+xml"/>
  <Override PartName="/xl/drawings/drawing84.xml" ContentType="application/vnd.openxmlformats-officedocument.drawingml.chartshapes+xml"/>
  <Override PartName="/xl/charts/chart83.xml" ContentType="application/vnd.openxmlformats-officedocument.drawingml.chart+xml"/>
  <Override PartName="/xl/theme/themeOverride72.xml" ContentType="application/vnd.openxmlformats-officedocument.themeOverride+xml"/>
  <Override PartName="/xl/drawings/drawing85.xml" ContentType="application/vnd.openxmlformats-officedocument.drawingml.chartshapes+xml"/>
  <Override PartName="/xl/charts/chart84.xml" ContentType="application/vnd.openxmlformats-officedocument.drawingml.chart+xml"/>
  <Override PartName="/xl/theme/themeOverride73.xml" ContentType="application/vnd.openxmlformats-officedocument.themeOverride+xml"/>
  <Override PartName="/xl/drawings/drawing86.xml" ContentType="application/vnd.openxmlformats-officedocument.drawingml.chartshapes+xml"/>
  <Override PartName="/xl/charts/chart85.xml" ContentType="application/vnd.openxmlformats-officedocument.drawingml.chart+xml"/>
  <Override PartName="/xl/theme/themeOverride74.xml" ContentType="application/vnd.openxmlformats-officedocument.themeOverride+xml"/>
  <Override PartName="/xl/drawings/drawing87.xml" ContentType="application/vnd.openxmlformats-officedocument.drawingml.chartshapes+xml"/>
  <Override PartName="/xl/charts/chart86.xml" ContentType="application/vnd.openxmlformats-officedocument.drawingml.chart+xml"/>
  <Override PartName="/xl/theme/themeOverride75.xml" ContentType="application/vnd.openxmlformats-officedocument.themeOverride+xml"/>
  <Override PartName="/xl/drawings/drawing88.xml" ContentType="application/vnd.openxmlformats-officedocument.drawingml.chartshapes+xml"/>
  <Override PartName="/xl/charts/chart87.xml" ContentType="application/vnd.openxmlformats-officedocument.drawingml.chart+xml"/>
  <Override PartName="/xl/theme/themeOverride76.xml" ContentType="application/vnd.openxmlformats-officedocument.themeOverride+xml"/>
  <Override PartName="/xl/drawings/drawing89.xml" ContentType="application/vnd.openxmlformats-officedocument.drawingml.chartshapes+xml"/>
  <Override PartName="/xl/charts/chart88.xml" ContentType="application/vnd.openxmlformats-officedocument.drawingml.chart+xml"/>
  <Override PartName="/xl/theme/themeOverride77.xml" ContentType="application/vnd.openxmlformats-officedocument.themeOverride+xml"/>
  <Override PartName="/xl/drawings/drawing90.xml" ContentType="application/vnd.openxmlformats-officedocument.drawingml.chartshapes+xml"/>
  <Override PartName="/xl/charts/chart89.xml" ContentType="application/vnd.openxmlformats-officedocument.drawingml.chart+xml"/>
  <Override PartName="/xl/theme/themeOverride78.xml" ContentType="application/vnd.openxmlformats-officedocument.themeOverride+xml"/>
  <Override PartName="/xl/drawings/drawing91.xml" ContentType="application/vnd.openxmlformats-officedocument.drawingml.chartshapes+xml"/>
  <Override PartName="/xl/charts/chart90.xml" ContentType="application/vnd.openxmlformats-officedocument.drawingml.chart+xml"/>
  <Override PartName="/xl/theme/themeOverride79.xml" ContentType="application/vnd.openxmlformats-officedocument.themeOverride+xml"/>
  <Override PartName="/xl/drawings/drawing9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330"/>
  </bookViews>
  <sheets>
    <sheet name="ЕФЕКТИВНІСТЬ І півріччя 2020" sheetId="17" r:id="rId1"/>
    <sheet name="графіки " sheetId="18" r:id="rId2"/>
    <sheet name="Лист2" sheetId="20" r:id="rId3"/>
  </sheets>
  <calcPr calcId="162913"/>
</workbook>
</file>

<file path=xl/calcChain.xml><?xml version="1.0" encoding="utf-8"?>
<calcChain xmlns="http://schemas.openxmlformats.org/spreadsheetml/2006/main">
  <c r="L375" i="17" l="1"/>
  <c r="I381" i="17" l="1"/>
  <c r="I380" i="17"/>
  <c r="I379" i="17"/>
  <c r="I378" i="17"/>
  <c r="I377" i="17"/>
  <c r="I376" i="17"/>
  <c r="I375" i="17"/>
  <c r="I372" i="17"/>
  <c r="I371" i="17"/>
  <c r="I370" i="17"/>
  <c r="I369" i="17"/>
  <c r="I368" i="17"/>
  <c r="I367" i="17"/>
  <c r="I366" i="17"/>
  <c r="I365" i="17"/>
  <c r="I364" i="17"/>
  <c r="I363" i="17"/>
  <c r="I362" i="17"/>
  <c r="I361" i="17"/>
  <c r="I360" i="17"/>
  <c r="I359" i="17"/>
  <c r="I358" i="17"/>
  <c r="I357" i="17"/>
  <c r="I356" i="17"/>
  <c r="I355" i="17"/>
  <c r="I354" i="17"/>
  <c r="I353" i="17"/>
  <c r="I352" i="17"/>
  <c r="I351" i="17"/>
  <c r="I350" i="17"/>
  <c r="I349" i="17"/>
  <c r="I348" i="17"/>
  <c r="I345" i="17"/>
  <c r="I344" i="17"/>
  <c r="I343" i="17"/>
  <c r="I342" i="17"/>
  <c r="I341" i="17"/>
  <c r="I340" i="17"/>
  <c r="I337" i="17"/>
  <c r="I336" i="17"/>
  <c r="I335" i="17"/>
  <c r="I334" i="17"/>
  <c r="I333" i="17"/>
  <c r="I332" i="17"/>
  <c r="I331" i="17"/>
  <c r="I330" i="17"/>
  <c r="I329" i="17"/>
  <c r="I328" i="17"/>
  <c r="I327" i="17"/>
  <c r="I326" i="17"/>
  <c r="I325" i="17"/>
  <c r="I324" i="17"/>
  <c r="I323" i="17"/>
  <c r="I322" i="17"/>
  <c r="I321" i="17"/>
  <c r="I320" i="17"/>
  <c r="I319" i="17"/>
  <c r="I318" i="17"/>
  <c r="I317" i="17"/>
  <c r="I316" i="17"/>
  <c r="I315" i="17"/>
  <c r="I314" i="17"/>
  <c r="I313" i="17"/>
  <c r="I310" i="17"/>
  <c r="I309" i="17"/>
  <c r="I308" i="17"/>
  <c r="I307" i="17"/>
  <c r="I306" i="17"/>
  <c r="I305" i="17"/>
  <c r="I304" i="17"/>
  <c r="I303" i="17"/>
  <c r="I302" i="17"/>
  <c r="I301" i="17"/>
  <c r="I300" i="17"/>
  <c r="I299" i="17"/>
  <c r="I298" i="17"/>
  <c r="I297" i="17"/>
  <c r="I296" i="17"/>
  <c r="I295" i="17"/>
  <c r="I294" i="17"/>
  <c r="I293" i="17"/>
  <c r="I292" i="17"/>
  <c r="I291" i="17"/>
  <c r="I290" i="17"/>
  <c r="I289" i="17"/>
  <c r="I288" i="17"/>
  <c r="I287" i="17"/>
  <c r="I286" i="17"/>
  <c r="I285" i="17"/>
  <c r="I284" i="17"/>
  <c r="I283" i="17"/>
  <c r="I282" i="17"/>
  <c r="I281" i="17"/>
  <c r="I280" i="17"/>
  <c r="I279" i="17"/>
  <c r="I278" i="17"/>
  <c r="I277" i="17"/>
  <c r="I276" i="17"/>
  <c r="I275" i="17"/>
  <c r="I274" i="17"/>
  <c r="I273" i="17"/>
  <c r="I272" i="17"/>
  <c r="I271" i="17"/>
  <c r="I270" i="17"/>
  <c r="I269" i="17"/>
  <c r="I268" i="17"/>
  <c r="I267" i="17"/>
  <c r="I266" i="17"/>
  <c r="I265" i="17"/>
  <c r="I264" i="17"/>
  <c r="I263" i="17"/>
  <c r="I262" i="17"/>
  <c r="I261" i="17"/>
  <c r="I260" i="17"/>
  <c r="I259" i="17"/>
  <c r="I258" i="17"/>
  <c r="I257" i="17"/>
  <c r="I256" i="17"/>
  <c r="I255" i="17"/>
  <c r="I254" i="17"/>
  <c r="I253" i="17"/>
  <c r="I252" i="17"/>
  <c r="I251" i="17"/>
  <c r="I250" i="17"/>
  <c r="I249" i="17"/>
  <c r="I248" i="17"/>
  <c r="I247" i="17"/>
  <c r="I246" i="17"/>
  <c r="I245" i="17"/>
  <c r="I244" i="17"/>
  <c r="I243" i="17"/>
  <c r="I242" i="17"/>
  <c r="I241" i="17"/>
  <c r="I240" i="17"/>
  <c r="I239" i="17"/>
  <c r="I238" i="17"/>
  <c r="I237" i="17"/>
  <c r="I236" i="17"/>
  <c r="I235" i="17"/>
  <c r="I234" i="17"/>
  <c r="I233" i="17"/>
  <c r="I232" i="17"/>
  <c r="I231" i="17"/>
  <c r="I230" i="17"/>
  <c r="I229" i="17"/>
  <c r="I228" i="17"/>
  <c r="I227" i="17"/>
  <c r="I226" i="17"/>
  <c r="I225" i="17"/>
  <c r="I224" i="17"/>
  <c r="I223" i="17"/>
  <c r="I222" i="17"/>
  <c r="I221" i="17"/>
  <c r="I220" i="17"/>
  <c r="I219" i="17"/>
  <c r="I218" i="17"/>
  <c r="I217" i="17"/>
  <c r="I216" i="17"/>
  <c r="I215" i="17"/>
  <c r="I214" i="17"/>
  <c r="I213" i="17"/>
  <c r="I212" i="17"/>
  <c r="I211" i="17"/>
  <c r="I210" i="17"/>
  <c r="I209" i="17"/>
  <c r="I208" i="17"/>
  <c r="I207" i="17"/>
  <c r="I206" i="17"/>
  <c r="I205" i="17"/>
  <c r="I204" i="17"/>
  <c r="I203" i="17"/>
  <c r="I202" i="17"/>
  <c r="I201" i="17"/>
  <c r="I200" i="17"/>
  <c r="I199" i="17"/>
  <c r="I198" i="17"/>
  <c r="I197" i="17"/>
  <c r="I196" i="17"/>
  <c r="I195" i="17"/>
  <c r="I194" i="17"/>
  <c r="I193" i="17"/>
  <c r="I192" i="17"/>
  <c r="I191" i="17"/>
  <c r="I190" i="17"/>
  <c r="I189" i="17"/>
  <c r="I188" i="17"/>
  <c r="I187" i="17"/>
  <c r="I186" i="17"/>
  <c r="I185" i="17"/>
  <c r="I184" i="17"/>
  <c r="I183" i="17"/>
  <c r="I182" i="17"/>
  <c r="I181" i="17"/>
  <c r="I180" i="17"/>
  <c r="I179" i="17"/>
  <c r="I178" i="17"/>
  <c r="I177" i="17"/>
  <c r="I176" i="17"/>
  <c r="I175" i="17"/>
  <c r="I174" i="17"/>
  <c r="I173" i="17"/>
  <c r="I172" i="17"/>
  <c r="I171" i="17"/>
  <c r="I170" i="17"/>
  <c r="I169" i="17"/>
  <c r="I168" i="17"/>
  <c r="I167" i="17"/>
  <c r="I166" i="17"/>
  <c r="I165" i="17"/>
  <c r="I164" i="17"/>
  <c r="I163" i="17"/>
  <c r="I162" i="17"/>
  <c r="I161" i="17"/>
  <c r="I160" i="17"/>
  <c r="I159" i="17"/>
  <c r="I158" i="17"/>
  <c r="I157" i="17"/>
  <c r="I156" i="17"/>
  <c r="I155" i="17"/>
  <c r="I154" i="17"/>
  <c r="I153" i="17"/>
  <c r="I152" i="17"/>
  <c r="I151" i="17"/>
  <c r="I150" i="17"/>
  <c r="I149" i="17"/>
  <c r="I148" i="17"/>
  <c r="I147" i="17"/>
  <c r="I146" i="17"/>
  <c r="I145" i="17"/>
  <c r="I144" i="17"/>
  <c r="I143" i="17"/>
  <c r="I142" i="17"/>
  <c r="I141" i="17"/>
  <c r="I140" i="17"/>
  <c r="I139" i="17"/>
  <c r="I138" i="17"/>
  <c r="I137" i="17"/>
  <c r="I136" i="17"/>
  <c r="I135" i="17"/>
  <c r="I134" i="17"/>
  <c r="I133" i="17"/>
  <c r="I132" i="17"/>
  <c r="I131" i="17"/>
  <c r="I130" i="17"/>
  <c r="I129" i="17"/>
  <c r="I128" i="17"/>
  <c r="I127" i="17"/>
  <c r="I126" i="17"/>
  <c r="I125" i="17"/>
  <c r="I124" i="17"/>
  <c r="I123" i="17"/>
  <c r="I122" i="17"/>
  <c r="I121" i="17"/>
  <c r="I120" i="17"/>
  <c r="I119" i="17"/>
  <c r="I118" i="17"/>
  <c r="I117" i="17"/>
  <c r="I116" i="17"/>
  <c r="I115" i="17"/>
  <c r="I114" i="17"/>
  <c r="I113" i="17"/>
  <c r="I112" i="17"/>
  <c r="I111" i="17"/>
  <c r="I110" i="17"/>
  <c r="I109" i="17"/>
  <c r="I108" i="17"/>
  <c r="I107" i="17"/>
  <c r="I106" i="17"/>
  <c r="I105" i="17"/>
  <c r="I104" i="17"/>
  <c r="I103" i="17"/>
  <c r="I102" i="17"/>
  <c r="I101" i="17"/>
  <c r="I100" i="17"/>
  <c r="I99" i="17"/>
  <c r="I98" i="17"/>
  <c r="I97" i="17"/>
  <c r="I96" i="17"/>
  <c r="I95" i="17"/>
  <c r="I94" i="17"/>
  <c r="I93" i="17"/>
  <c r="I92" i="17"/>
  <c r="I91" i="17"/>
  <c r="I90" i="17"/>
  <c r="I89" i="17"/>
  <c r="I88" i="17"/>
  <c r="I87" i="17"/>
  <c r="I86" i="17"/>
  <c r="I85" i="17"/>
  <c r="I84" i="17"/>
  <c r="I83" i="17"/>
  <c r="I82" i="17"/>
  <c r="I81" i="17"/>
  <c r="I80" i="17"/>
  <c r="I79" i="17"/>
  <c r="I78" i="17"/>
  <c r="I77" i="17"/>
  <c r="I76" i="17"/>
  <c r="I75" i="17"/>
  <c r="I74" i="17"/>
  <c r="I73" i="17"/>
  <c r="I72" i="17"/>
  <c r="I71" i="17"/>
  <c r="I70" i="17"/>
  <c r="I69" i="17"/>
  <c r="I68" i="17"/>
  <c r="I67" i="17"/>
  <c r="I66" i="17"/>
  <c r="I65" i="17"/>
  <c r="I64" i="17"/>
  <c r="I63" i="17"/>
  <c r="I62" i="17"/>
  <c r="I61" i="17"/>
  <c r="I60" i="17"/>
  <c r="I59" i="17"/>
  <c r="I58" i="17"/>
  <c r="I57" i="17"/>
  <c r="I56" i="17"/>
  <c r="I55" i="17"/>
  <c r="I54" i="17"/>
  <c r="I53" i="17"/>
  <c r="I52" i="17"/>
  <c r="I51" i="17"/>
  <c r="I50" i="17"/>
  <c r="I49" i="17"/>
  <c r="I48" i="17"/>
  <c r="I47" i="17"/>
  <c r="I46" i="17"/>
  <c r="I45" i="17"/>
  <c r="I44" i="17"/>
  <c r="I43" i="17"/>
  <c r="I42" i="17"/>
  <c r="I41" i="17"/>
  <c r="I40" i="17"/>
  <c r="I39" i="17"/>
  <c r="I38" i="17"/>
  <c r="I35" i="17"/>
  <c r="I34" i="17"/>
  <c r="I33" i="17"/>
  <c r="I32" i="17"/>
  <c r="I31" i="17"/>
  <c r="I30" i="17"/>
  <c r="I29" i="17"/>
  <c r="I28" i="17"/>
  <c r="I27" i="17"/>
  <c r="I26" i="17"/>
  <c r="I25" i="17"/>
  <c r="I24" i="17"/>
  <c r="I23" i="17"/>
  <c r="I22" i="17"/>
  <c r="I21" i="17"/>
  <c r="I20" i="17"/>
  <c r="I19" i="17"/>
  <c r="I18" i="17"/>
  <c r="I17" i="17"/>
  <c r="I16" i="17"/>
  <c r="I15" i="17"/>
  <c r="I14" i="17"/>
  <c r="I13" i="17"/>
  <c r="I12" i="17"/>
  <c r="U160" i="20" l="1"/>
  <c r="V160" i="20"/>
  <c r="W160" i="20"/>
  <c r="X160" i="20"/>
  <c r="U163" i="20"/>
  <c r="V163" i="20"/>
  <c r="W163" i="20"/>
  <c r="X163" i="20"/>
  <c r="U165" i="20"/>
  <c r="V165" i="20"/>
  <c r="W165" i="20"/>
  <c r="X165" i="20"/>
  <c r="U168" i="20"/>
  <c r="V168" i="20"/>
  <c r="W168" i="20"/>
  <c r="X168" i="20"/>
  <c r="U170" i="20"/>
  <c r="V170" i="20"/>
  <c r="W170" i="20"/>
  <c r="X170" i="20"/>
  <c r="U174" i="20"/>
  <c r="V174" i="20"/>
  <c r="W174" i="20"/>
  <c r="X174" i="20"/>
  <c r="U176" i="20"/>
  <c r="V176" i="20"/>
  <c r="W176" i="20"/>
  <c r="X176" i="20"/>
  <c r="U178" i="20"/>
  <c r="V178" i="20"/>
  <c r="W178" i="20"/>
  <c r="X178" i="20"/>
  <c r="U181" i="20"/>
  <c r="V181" i="20"/>
  <c r="W181" i="20"/>
  <c r="X181" i="20"/>
  <c r="U183" i="20"/>
  <c r="V183" i="20"/>
  <c r="W183" i="20"/>
  <c r="X183" i="20"/>
  <c r="U185" i="20"/>
  <c r="V185" i="20"/>
  <c r="W185" i="20"/>
  <c r="X185" i="20"/>
  <c r="U187" i="20"/>
  <c r="V187" i="20"/>
  <c r="W187" i="20"/>
  <c r="X187" i="20"/>
  <c r="U189" i="20"/>
  <c r="V189" i="20"/>
  <c r="W189" i="20"/>
  <c r="X189" i="20"/>
  <c r="U191" i="20"/>
  <c r="V191" i="20"/>
  <c r="W191" i="20"/>
  <c r="X191" i="20"/>
  <c r="U193" i="20"/>
  <c r="V193" i="20"/>
  <c r="W193" i="20"/>
  <c r="X193" i="20"/>
  <c r="U195" i="20"/>
  <c r="V195" i="20"/>
  <c r="W195" i="20"/>
  <c r="X195" i="20"/>
  <c r="U197" i="20"/>
  <c r="V197" i="20"/>
  <c r="W197" i="20"/>
  <c r="X197" i="20"/>
  <c r="U199" i="20"/>
  <c r="V199" i="20"/>
  <c r="W199" i="20"/>
  <c r="X199" i="20"/>
  <c r="U201" i="20"/>
  <c r="V201" i="20"/>
  <c r="W201" i="20"/>
  <c r="X201" i="20"/>
  <c r="U203" i="20"/>
  <c r="V203" i="20"/>
  <c r="W203" i="20"/>
  <c r="X203" i="20"/>
  <c r="U205" i="20"/>
  <c r="V205" i="20"/>
  <c r="W205" i="20"/>
  <c r="X205" i="20"/>
  <c r="U206" i="20"/>
  <c r="V206" i="20"/>
  <c r="W206" i="20"/>
  <c r="X206" i="20"/>
  <c r="U208" i="20"/>
  <c r="V208" i="20"/>
  <c r="W208" i="20"/>
  <c r="X208" i="20"/>
  <c r="U211" i="20"/>
  <c r="V211" i="20"/>
  <c r="W211" i="20"/>
  <c r="X211" i="20"/>
  <c r="U215" i="20"/>
  <c r="V215" i="20"/>
  <c r="W215" i="20"/>
  <c r="X215" i="20"/>
  <c r="U218" i="20"/>
  <c r="V218" i="20"/>
  <c r="W218" i="20"/>
  <c r="X218" i="20"/>
  <c r="U221" i="20"/>
  <c r="V221" i="20"/>
  <c r="W221" i="20"/>
  <c r="X221" i="20"/>
  <c r="U224" i="20"/>
  <c r="V224" i="20"/>
  <c r="W224" i="20"/>
  <c r="X224" i="20"/>
  <c r="U226" i="20"/>
  <c r="V226" i="20"/>
  <c r="W226" i="20"/>
  <c r="X226" i="20"/>
  <c r="U227" i="20"/>
  <c r="V227" i="20"/>
  <c r="W227" i="20"/>
  <c r="X227" i="20"/>
  <c r="U228" i="20"/>
  <c r="V228" i="20"/>
  <c r="W228" i="20"/>
  <c r="X228" i="20"/>
  <c r="U230" i="20"/>
  <c r="V230" i="20"/>
  <c r="W230" i="20"/>
  <c r="X230" i="20"/>
  <c r="U233" i="20"/>
  <c r="V233" i="20"/>
  <c r="W233" i="20"/>
  <c r="X233" i="20"/>
  <c r="U235" i="20"/>
  <c r="V235" i="20"/>
  <c r="W235" i="20"/>
  <c r="X235" i="20"/>
  <c r="U237" i="20"/>
  <c r="V237" i="20"/>
  <c r="W237" i="20"/>
  <c r="X237" i="20"/>
  <c r="U239" i="20"/>
  <c r="V239" i="20"/>
  <c r="W239" i="20"/>
  <c r="X239" i="20"/>
  <c r="U242" i="20"/>
  <c r="V242" i="20"/>
  <c r="W242" i="20"/>
  <c r="X242" i="20"/>
  <c r="V244" i="20"/>
  <c r="W244" i="20"/>
  <c r="X244" i="20"/>
  <c r="U246" i="20"/>
  <c r="V246" i="20"/>
  <c r="W246" i="20"/>
  <c r="X246" i="20"/>
  <c r="U249" i="20"/>
  <c r="V249" i="20"/>
  <c r="W249" i="20"/>
  <c r="X249" i="20"/>
  <c r="U256" i="20"/>
  <c r="V256" i="20"/>
  <c r="W256" i="20"/>
  <c r="X256" i="20"/>
  <c r="U258" i="20"/>
  <c r="V258" i="20"/>
  <c r="W258" i="20"/>
  <c r="X258" i="20"/>
  <c r="U262" i="20"/>
  <c r="V262" i="20"/>
  <c r="W262" i="20"/>
  <c r="X262" i="20"/>
  <c r="U265" i="20"/>
  <c r="V265" i="20"/>
  <c r="W265" i="20"/>
  <c r="X265" i="20"/>
  <c r="U268" i="20"/>
  <c r="V268" i="20"/>
  <c r="W268" i="20"/>
  <c r="X268" i="20"/>
  <c r="U273" i="20"/>
  <c r="V273" i="20"/>
  <c r="W273" i="20"/>
  <c r="X273" i="20"/>
  <c r="U282" i="20"/>
  <c r="V282" i="20"/>
  <c r="W282" i="20"/>
  <c r="X282" i="20"/>
  <c r="U283" i="20"/>
  <c r="V283" i="20"/>
  <c r="W283" i="20"/>
  <c r="X283" i="20"/>
  <c r="U293" i="20"/>
  <c r="V293" i="20"/>
  <c r="W293" i="20"/>
  <c r="X293" i="20"/>
  <c r="U295" i="20"/>
  <c r="V295" i="20"/>
  <c r="W295" i="20"/>
  <c r="X295" i="20"/>
  <c r="U307" i="20"/>
  <c r="V307" i="20"/>
  <c r="W307" i="20"/>
  <c r="X307" i="20"/>
  <c r="U309" i="20"/>
  <c r="V309" i="20"/>
  <c r="W309" i="20"/>
  <c r="X309" i="20"/>
  <c r="U311" i="20"/>
  <c r="V311" i="20"/>
  <c r="W311" i="20"/>
  <c r="X311" i="20"/>
  <c r="U313" i="20"/>
  <c r="V313" i="20"/>
  <c r="W313" i="20"/>
  <c r="X313" i="20"/>
  <c r="U315" i="20"/>
  <c r="V315" i="20"/>
  <c r="W315" i="20"/>
  <c r="X315" i="20"/>
  <c r="U317" i="20"/>
  <c r="V317" i="20"/>
  <c r="W317" i="20"/>
  <c r="X317" i="20"/>
  <c r="U319" i="20"/>
  <c r="V319" i="20"/>
  <c r="W319" i="20"/>
  <c r="X319" i="20"/>
  <c r="U321" i="20"/>
  <c r="V321" i="20"/>
  <c r="W321" i="20"/>
  <c r="X321" i="20"/>
  <c r="U324" i="20"/>
  <c r="V324" i="20"/>
  <c r="W324" i="20"/>
  <c r="X324" i="20"/>
  <c r="U326" i="20"/>
  <c r="V326" i="20"/>
  <c r="W326" i="20"/>
  <c r="X326" i="20"/>
  <c r="U329" i="20"/>
  <c r="V329" i="20"/>
  <c r="W329" i="20"/>
  <c r="X329" i="20"/>
  <c r="U330" i="20"/>
  <c r="V330" i="20"/>
  <c r="W330" i="20"/>
  <c r="X330" i="20"/>
  <c r="U332" i="20"/>
  <c r="V332" i="20"/>
  <c r="W332" i="20"/>
  <c r="X332" i="20"/>
  <c r="U334" i="20"/>
  <c r="V334" i="20"/>
  <c r="W334" i="20"/>
  <c r="X334" i="20"/>
  <c r="U336" i="20"/>
  <c r="V336" i="20"/>
  <c r="W336" i="20"/>
  <c r="X336" i="20"/>
  <c r="U338" i="20"/>
  <c r="V338" i="20"/>
  <c r="W338" i="20"/>
  <c r="X338" i="20"/>
  <c r="U340" i="20"/>
  <c r="V340" i="20"/>
  <c r="W340" i="20"/>
  <c r="X340" i="20"/>
  <c r="U342" i="20"/>
  <c r="V342" i="20"/>
  <c r="W342" i="20"/>
  <c r="X342" i="20"/>
  <c r="U344" i="20"/>
  <c r="V344" i="20"/>
  <c r="W344" i="20"/>
  <c r="X344" i="20"/>
  <c r="U345" i="20"/>
  <c r="V345" i="20"/>
  <c r="W345" i="20"/>
  <c r="X345" i="20"/>
  <c r="U347" i="20"/>
  <c r="V347" i="20"/>
  <c r="W347" i="20"/>
  <c r="X347" i="20"/>
  <c r="U349" i="20"/>
  <c r="V349" i="20"/>
  <c r="W349" i="20"/>
  <c r="X349" i="20"/>
  <c r="U352" i="20"/>
  <c r="V352" i="20"/>
  <c r="W352" i="20"/>
  <c r="X352" i="20"/>
  <c r="U355" i="20"/>
  <c r="V355" i="20"/>
  <c r="W355" i="20"/>
  <c r="X355" i="20"/>
  <c r="U357" i="20"/>
  <c r="V357" i="20"/>
  <c r="W357" i="20"/>
  <c r="X357" i="20"/>
  <c r="U360" i="20"/>
  <c r="V360" i="20"/>
  <c r="W360" i="20"/>
  <c r="X360" i="20"/>
  <c r="U362" i="20"/>
  <c r="V362" i="20"/>
  <c r="W362" i="20"/>
  <c r="X362" i="20"/>
  <c r="U364" i="20"/>
  <c r="V364" i="20"/>
  <c r="W364" i="20"/>
  <c r="X364" i="20"/>
  <c r="U365" i="20"/>
  <c r="V365" i="20"/>
  <c r="W365" i="20"/>
  <c r="X365" i="20"/>
  <c r="U367" i="20"/>
  <c r="V367" i="20"/>
  <c r="W367" i="20"/>
  <c r="X367" i="20"/>
  <c r="U369" i="20"/>
  <c r="V369" i="20"/>
  <c r="W369" i="20"/>
  <c r="X369" i="20"/>
  <c r="U371" i="20"/>
  <c r="V371" i="20"/>
  <c r="W371" i="20"/>
  <c r="X371" i="20"/>
  <c r="U373" i="20"/>
  <c r="V373" i="20"/>
  <c r="W373" i="20"/>
  <c r="X373" i="20"/>
  <c r="U375" i="20"/>
  <c r="V375" i="20"/>
  <c r="W375" i="20"/>
  <c r="X375" i="20"/>
  <c r="U377" i="20"/>
  <c r="V377" i="20"/>
  <c r="W377" i="20"/>
  <c r="X377" i="20"/>
  <c r="U380" i="20"/>
  <c r="V380" i="20"/>
  <c r="W380" i="20"/>
  <c r="X380" i="20"/>
  <c r="U382" i="20"/>
  <c r="V382" i="20"/>
  <c r="W382" i="20"/>
  <c r="X382" i="20"/>
  <c r="U385" i="20"/>
  <c r="V385" i="20"/>
  <c r="W385" i="20"/>
  <c r="X385" i="20"/>
  <c r="U387" i="20"/>
  <c r="V387" i="20"/>
  <c r="W387" i="20"/>
  <c r="X387" i="20"/>
  <c r="U388" i="20"/>
  <c r="V388" i="20"/>
  <c r="W388" i="20"/>
  <c r="X388" i="20"/>
  <c r="U389" i="20"/>
  <c r="V389" i="20"/>
  <c r="W389" i="20"/>
  <c r="X389" i="20"/>
  <c r="U390" i="20"/>
  <c r="V390" i="20"/>
  <c r="W390" i="20"/>
  <c r="X390" i="20"/>
  <c r="U393" i="20"/>
  <c r="V393" i="20"/>
  <c r="W393" i="20"/>
  <c r="X393" i="20"/>
  <c r="U395" i="20"/>
  <c r="V395" i="20"/>
  <c r="W395" i="20"/>
  <c r="X395" i="20"/>
  <c r="U397" i="20"/>
  <c r="V397" i="20"/>
  <c r="W397" i="20"/>
  <c r="X397" i="20"/>
  <c r="U400" i="20"/>
  <c r="V400" i="20"/>
  <c r="W400" i="20"/>
  <c r="X400" i="20"/>
  <c r="U403" i="20"/>
  <c r="V403" i="20"/>
  <c r="W403" i="20"/>
  <c r="X403" i="20"/>
  <c r="U406" i="20"/>
  <c r="V406" i="20"/>
  <c r="W406" i="20"/>
  <c r="X406" i="20"/>
  <c r="U410" i="20"/>
  <c r="V410" i="20"/>
  <c r="W410" i="20"/>
  <c r="X410" i="20"/>
  <c r="U412" i="20"/>
  <c r="V412" i="20"/>
  <c r="W412" i="20"/>
  <c r="X412" i="20"/>
  <c r="U413" i="20"/>
  <c r="V413" i="20"/>
  <c r="W413" i="20"/>
  <c r="X413" i="20"/>
  <c r="U414" i="20"/>
  <c r="V414" i="20"/>
  <c r="W414" i="20"/>
  <c r="X414" i="20"/>
  <c r="U415" i="20"/>
  <c r="V415" i="20"/>
  <c r="W415" i="20"/>
  <c r="X415" i="20"/>
  <c r="U416" i="20"/>
  <c r="V416" i="20"/>
  <c r="W416" i="20"/>
  <c r="X416" i="20"/>
  <c r="U417" i="20"/>
  <c r="V417" i="20"/>
  <c r="W417" i="20"/>
  <c r="X417" i="20"/>
  <c r="U418" i="20"/>
  <c r="V418" i="20"/>
  <c r="W418" i="20"/>
  <c r="X418" i="20"/>
  <c r="U420" i="20"/>
  <c r="V420" i="20"/>
  <c r="W420" i="20"/>
  <c r="X420" i="20"/>
  <c r="U423" i="20"/>
  <c r="V423" i="20"/>
  <c r="W423" i="20"/>
  <c r="X423" i="20"/>
  <c r="U426" i="20"/>
  <c r="V426" i="20"/>
  <c r="W426" i="20"/>
  <c r="X426" i="20"/>
  <c r="U428" i="20"/>
  <c r="V428" i="20"/>
  <c r="W428" i="20"/>
  <c r="X428" i="20"/>
  <c r="U431" i="20"/>
  <c r="V431" i="20"/>
  <c r="W431" i="20"/>
  <c r="X431" i="20"/>
  <c r="U433" i="20"/>
  <c r="V433" i="20"/>
  <c r="W433" i="20"/>
  <c r="X433" i="20"/>
  <c r="U435" i="20"/>
  <c r="V435" i="20"/>
  <c r="W435" i="20"/>
  <c r="X435" i="20"/>
  <c r="U437" i="20"/>
  <c r="V437" i="20"/>
  <c r="W437" i="20"/>
  <c r="X437" i="20"/>
  <c r="U439" i="20"/>
  <c r="V439" i="20"/>
  <c r="W439" i="20"/>
  <c r="X439" i="20"/>
  <c r="U443" i="20"/>
  <c r="V443" i="20"/>
  <c r="W443" i="20"/>
  <c r="X443" i="20"/>
  <c r="U451" i="20"/>
  <c r="V451" i="20"/>
  <c r="W451" i="20"/>
  <c r="X451" i="20"/>
  <c r="U455" i="20"/>
  <c r="V455" i="20"/>
  <c r="W455" i="20"/>
  <c r="X455" i="20"/>
  <c r="U457" i="20"/>
  <c r="V457" i="20"/>
  <c r="W457" i="20"/>
  <c r="X457" i="20"/>
  <c r="V459" i="20"/>
  <c r="W459" i="20"/>
  <c r="X459" i="20"/>
  <c r="U461" i="20"/>
  <c r="V461" i="20"/>
  <c r="W461" i="20"/>
  <c r="X461" i="20"/>
  <c r="U463" i="20"/>
  <c r="V463" i="20"/>
  <c r="W463" i="20"/>
  <c r="X463" i="20"/>
  <c r="U473" i="20"/>
  <c r="V473" i="20"/>
  <c r="W473" i="20"/>
  <c r="X473" i="20"/>
  <c r="U476" i="20"/>
  <c r="V476" i="20"/>
  <c r="W476" i="20"/>
  <c r="X476" i="20"/>
  <c r="U479" i="20"/>
  <c r="V479" i="20"/>
  <c r="W479" i="20"/>
  <c r="X479" i="20"/>
  <c r="U483" i="20"/>
  <c r="V483" i="20"/>
  <c r="W483" i="20"/>
  <c r="X483" i="20"/>
  <c r="V485" i="20"/>
  <c r="W485" i="20"/>
  <c r="X485" i="20"/>
  <c r="U489" i="20"/>
  <c r="V489" i="20"/>
  <c r="W489" i="20"/>
  <c r="X489" i="20"/>
  <c r="U492" i="20"/>
  <c r="V492" i="20"/>
  <c r="W492" i="20"/>
  <c r="X492" i="20"/>
  <c r="U494" i="20"/>
  <c r="V494" i="20"/>
  <c r="W494" i="20"/>
  <c r="X494" i="20"/>
  <c r="U496" i="20"/>
  <c r="V496" i="20"/>
  <c r="W496" i="20"/>
  <c r="X496" i="20"/>
  <c r="U498" i="20"/>
  <c r="V498" i="20"/>
  <c r="W498" i="20"/>
  <c r="X498" i="20"/>
  <c r="U500" i="20"/>
  <c r="V500" i="20"/>
  <c r="W500" i="20"/>
  <c r="X500" i="20"/>
  <c r="U502" i="20"/>
  <c r="V502" i="20"/>
  <c r="W502" i="20"/>
  <c r="X502" i="20"/>
  <c r="U505" i="20"/>
  <c r="V505" i="20"/>
  <c r="W505" i="20"/>
  <c r="X505" i="20"/>
  <c r="U509" i="20"/>
  <c r="V509" i="20"/>
  <c r="W509" i="20"/>
  <c r="X509" i="20"/>
  <c r="U512" i="20"/>
  <c r="V512" i="20"/>
  <c r="W512" i="20"/>
  <c r="X512" i="20"/>
  <c r="U515" i="20"/>
  <c r="V515" i="20"/>
  <c r="W515" i="20"/>
  <c r="X515" i="20"/>
  <c r="U517" i="20"/>
  <c r="V517" i="20"/>
  <c r="W517" i="20"/>
  <c r="X517" i="20"/>
  <c r="U520" i="20"/>
  <c r="V520" i="20"/>
  <c r="W520" i="20"/>
  <c r="X520" i="20"/>
  <c r="U523" i="20"/>
  <c r="V523" i="20"/>
  <c r="W523" i="20"/>
  <c r="X523" i="20"/>
  <c r="U526" i="20"/>
  <c r="V526" i="20"/>
  <c r="W526" i="20"/>
  <c r="X526" i="20"/>
  <c r="U530" i="20"/>
  <c r="V530" i="20"/>
  <c r="W530" i="20"/>
  <c r="X530" i="20"/>
  <c r="U534" i="20"/>
  <c r="V534" i="20"/>
  <c r="W534" i="20"/>
  <c r="X534" i="20"/>
  <c r="U536" i="20"/>
  <c r="V536" i="20"/>
  <c r="W536" i="20"/>
  <c r="X536" i="20"/>
  <c r="U538" i="20"/>
  <c r="V538" i="20"/>
  <c r="W538" i="20"/>
  <c r="X538" i="20"/>
  <c r="U541" i="20"/>
  <c r="V541" i="20"/>
  <c r="W541" i="20"/>
  <c r="X541" i="20"/>
  <c r="U543" i="20"/>
  <c r="V543" i="20"/>
  <c r="W543" i="20"/>
  <c r="X543" i="20"/>
  <c r="U547" i="20"/>
  <c r="V547" i="20"/>
  <c r="W547" i="20"/>
  <c r="X547" i="20"/>
  <c r="U550" i="20"/>
  <c r="V550" i="20"/>
  <c r="W550" i="20"/>
  <c r="X550" i="20"/>
  <c r="U552" i="20"/>
  <c r="V552" i="20"/>
  <c r="W552" i="20"/>
  <c r="X552" i="20"/>
  <c r="U554" i="20"/>
  <c r="V554" i="20"/>
  <c r="W554" i="20"/>
  <c r="X554" i="20"/>
  <c r="U555" i="20"/>
  <c r="V555" i="20"/>
  <c r="W555" i="20"/>
  <c r="X555" i="20"/>
  <c r="U556" i="20"/>
  <c r="V556" i="20"/>
  <c r="W556" i="20"/>
  <c r="X556" i="20"/>
  <c r="U557" i="20"/>
  <c r="V557" i="20"/>
  <c r="W557" i="20"/>
  <c r="X557" i="20"/>
  <c r="U558" i="20"/>
  <c r="V558" i="20"/>
  <c r="W558" i="20"/>
  <c r="X558" i="20"/>
  <c r="U559" i="20"/>
  <c r="V559" i="20"/>
  <c r="W559" i="20"/>
  <c r="X559" i="20"/>
  <c r="U561" i="20"/>
  <c r="V561" i="20"/>
  <c r="W561" i="20"/>
  <c r="X561" i="20"/>
  <c r="U564" i="20"/>
  <c r="V564" i="20"/>
  <c r="W564" i="20"/>
  <c r="X564" i="20"/>
  <c r="U566" i="20"/>
  <c r="V566" i="20"/>
  <c r="W566" i="20"/>
  <c r="X566" i="20"/>
  <c r="U568" i="20"/>
  <c r="V568" i="20"/>
  <c r="W568" i="20"/>
  <c r="X568" i="20"/>
  <c r="U571" i="20"/>
  <c r="V571" i="20"/>
  <c r="W571" i="20"/>
  <c r="X571" i="20"/>
  <c r="U573" i="20"/>
  <c r="V573" i="20"/>
  <c r="W573" i="20"/>
  <c r="X573" i="20"/>
  <c r="U576" i="20"/>
  <c r="V576" i="20"/>
  <c r="W576" i="20"/>
  <c r="X576" i="20"/>
  <c r="U579" i="20"/>
  <c r="V579" i="20"/>
  <c r="W579" i="20"/>
  <c r="X579" i="20"/>
  <c r="U582" i="20"/>
  <c r="V582" i="20"/>
  <c r="W582" i="20"/>
  <c r="X582" i="20"/>
  <c r="U584" i="20"/>
  <c r="V584" i="20"/>
  <c r="W584" i="20"/>
  <c r="X584" i="20"/>
  <c r="U587" i="20"/>
  <c r="V587" i="20"/>
  <c r="W587" i="20"/>
  <c r="X587" i="20"/>
  <c r="U590" i="20"/>
  <c r="V590" i="20"/>
  <c r="W590" i="20"/>
  <c r="X590" i="20"/>
  <c r="U592" i="20"/>
  <c r="V592" i="20"/>
  <c r="W592" i="20"/>
  <c r="X592" i="20"/>
  <c r="U594" i="20"/>
  <c r="V594" i="20"/>
  <c r="W594" i="20"/>
  <c r="X594" i="20"/>
  <c r="U598" i="20"/>
  <c r="V598" i="20"/>
  <c r="W598" i="20"/>
  <c r="X598" i="20"/>
  <c r="U600" i="20"/>
  <c r="V600" i="20"/>
  <c r="W600" i="20"/>
  <c r="X600" i="20"/>
  <c r="U602" i="20"/>
  <c r="V602" i="20"/>
  <c r="W602" i="20"/>
  <c r="X602" i="20"/>
  <c r="U604" i="20"/>
  <c r="V604" i="20"/>
  <c r="W604" i="20"/>
  <c r="X604" i="20"/>
  <c r="U606" i="20"/>
  <c r="V606" i="20"/>
  <c r="W606" i="20"/>
  <c r="X606" i="20"/>
  <c r="U608" i="20"/>
  <c r="V608" i="20"/>
  <c r="W608" i="20"/>
  <c r="X608" i="20"/>
  <c r="U611" i="20"/>
  <c r="V611" i="20"/>
  <c r="W611" i="20"/>
  <c r="X611" i="20"/>
  <c r="U613" i="20"/>
  <c r="V613" i="20"/>
  <c r="W613" i="20"/>
  <c r="X613" i="20"/>
  <c r="U616" i="20"/>
  <c r="V616" i="20"/>
  <c r="W616" i="20"/>
  <c r="X616" i="20"/>
  <c r="U619" i="20"/>
  <c r="V619" i="20"/>
  <c r="W619" i="20"/>
  <c r="X619" i="20"/>
  <c r="U623" i="20"/>
  <c r="V623" i="20"/>
  <c r="W623" i="20"/>
  <c r="X623" i="20"/>
  <c r="U626" i="20"/>
  <c r="V626" i="20"/>
  <c r="W626" i="20"/>
  <c r="X626" i="20"/>
  <c r="U628" i="20"/>
  <c r="V628" i="20"/>
  <c r="W628" i="20"/>
  <c r="X628" i="20"/>
  <c r="U632" i="20"/>
  <c r="V632" i="20"/>
  <c r="W632" i="20"/>
  <c r="X632" i="20"/>
  <c r="U634" i="20"/>
  <c r="V634" i="20"/>
  <c r="W634" i="20"/>
  <c r="X634" i="20"/>
  <c r="U637" i="20"/>
  <c r="V637" i="20"/>
  <c r="W637" i="20"/>
  <c r="X637" i="20"/>
  <c r="U639" i="20"/>
  <c r="V639" i="20"/>
  <c r="W639" i="20"/>
  <c r="X639" i="20"/>
  <c r="U641" i="20"/>
  <c r="V641" i="20"/>
  <c r="W641" i="20"/>
  <c r="X641" i="20"/>
  <c r="U644" i="20"/>
  <c r="V644" i="20"/>
  <c r="W644" i="20"/>
  <c r="X644" i="20"/>
  <c r="U645" i="20"/>
  <c r="V645" i="20"/>
  <c r="W645" i="20"/>
  <c r="X645" i="20"/>
  <c r="U647" i="20"/>
  <c r="V647" i="20"/>
  <c r="W647" i="20"/>
  <c r="X647" i="20"/>
  <c r="U649" i="20"/>
  <c r="V649" i="20"/>
  <c r="W649" i="20"/>
  <c r="X649" i="20"/>
  <c r="U652" i="20"/>
  <c r="V652" i="20"/>
  <c r="W652" i="20"/>
  <c r="X652" i="20"/>
  <c r="U654" i="20"/>
  <c r="V654" i="20"/>
  <c r="W654" i="20"/>
  <c r="X654" i="20"/>
  <c r="U656" i="20"/>
  <c r="V656" i="20"/>
  <c r="W656" i="20"/>
  <c r="X656" i="20"/>
  <c r="U659" i="20"/>
  <c r="V659" i="20"/>
  <c r="W659" i="20"/>
  <c r="X659" i="20"/>
  <c r="U663" i="20"/>
  <c r="V663" i="20"/>
  <c r="W663" i="20"/>
  <c r="X663" i="20"/>
  <c r="U666" i="20"/>
  <c r="V666" i="20"/>
  <c r="W666" i="20"/>
  <c r="X666" i="20"/>
  <c r="U668" i="20"/>
  <c r="V668" i="20"/>
  <c r="W668" i="20"/>
  <c r="X668" i="20"/>
  <c r="U670" i="20"/>
  <c r="V670" i="20"/>
  <c r="W670" i="20"/>
  <c r="X670" i="20"/>
  <c r="U672" i="20"/>
  <c r="V672" i="20"/>
  <c r="W672" i="20"/>
  <c r="X672" i="20"/>
  <c r="U673" i="20"/>
  <c r="V673" i="20"/>
  <c r="W673" i="20"/>
  <c r="X673" i="20"/>
  <c r="U674" i="20"/>
  <c r="V674" i="20"/>
  <c r="W674" i="20"/>
  <c r="X674" i="20"/>
  <c r="U676" i="20"/>
  <c r="V676" i="20"/>
  <c r="W676" i="20"/>
  <c r="X676" i="20"/>
  <c r="U678" i="20"/>
  <c r="V678" i="20"/>
  <c r="W678" i="20"/>
  <c r="X678" i="20"/>
  <c r="U680" i="20"/>
  <c r="V680" i="20"/>
  <c r="W680" i="20"/>
  <c r="X680" i="20"/>
  <c r="U682" i="20"/>
  <c r="V682" i="20"/>
  <c r="W682" i="20"/>
  <c r="X682" i="20"/>
  <c r="U686" i="20"/>
  <c r="V686" i="20"/>
  <c r="W686" i="20"/>
  <c r="X686" i="20"/>
  <c r="U689" i="20"/>
  <c r="V689" i="20"/>
  <c r="W689" i="20"/>
  <c r="X689" i="20"/>
  <c r="U692" i="20"/>
  <c r="V692" i="20"/>
  <c r="W692" i="20"/>
  <c r="X692" i="20"/>
  <c r="U694" i="20"/>
  <c r="V694" i="20"/>
  <c r="W694" i="20"/>
  <c r="X694" i="20"/>
  <c r="U696" i="20"/>
  <c r="V696" i="20"/>
  <c r="W696" i="20"/>
  <c r="X696" i="20"/>
  <c r="U698" i="20"/>
  <c r="V698" i="20"/>
  <c r="W698" i="20"/>
  <c r="X698" i="20"/>
  <c r="U700" i="20"/>
  <c r="V700" i="20"/>
  <c r="W700" i="20"/>
  <c r="X700" i="20"/>
  <c r="U701" i="20"/>
  <c r="V701" i="20"/>
  <c r="W701" i="20"/>
  <c r="X701" i="20"/>
  <c r="U702" i="20"/>
  <c r="V702" i="20"/>
  <c r="W702" i="20"/>
  <c r="X702" i="20"/>
  <c r="U704" i="20"/>
  <c r="V704" i="20"/>
  <c r="W704" i="20"/>
  <c r="X704" i="20"/>
  <c r="U707" i="20"/>
  <c r="V707" i="20"/>
  <c r="W707" i="20"/>
  <c r="X707" i="20"/>
  <c r="U709" i="20"/>
  <c r="V709" i="20"/>
  <c r="W709" i="20"/>
  <c r="X709" i="20"/>
  <c r="U712" i="20"/>
  <c r="V712" i="20"/>
  <c r="W712" i="20"/>
  <c r="X712" i="20"/>
  <c r="U714" i="20"/>
  <c r="V714" i="20"/>
  <c r="W714" i="20"/>
  <c r="X714" i="20"/>
  <c r="U716" i="20"/>
  <c r="V716" i="20"/>
  <c r="W716" i="20"/>
  <c r="X716" i="20"/>
  <c r="U718" i="20"/>
  <c r="V718" i="20"/>
  <c r="W718" i="20"/>
  <c r="X718" i="20"/>
  <c r="U720" i="20"/>
  <c r="V720" i="20"/>
  <c r="W720" i="20"/>
  <c r="X720" i="20"/>
  <c r="U723" i="20"/>
  <c r="V723" i="20"/>
  <c r="W723" i="20"/>
  <c r="X723" i="20"/>
  <c r="U727" i="20"/>
  <c r="V727" i="20"/>
  <c r="W727" i="20"/>
  <c r="X727" i="20"/>
  <c r="U730" i="20"/>
  <c r="V730" i="20"/>
  <c r="W730" i="20"/>
  <c r="X730" i="20"/>
  <c r="U732" i="20"/>
  <c r="V732" i="20"/>
  <c r="W732" i="20"/>
  <c r="X732" i="20"/>
  <c r="U735" i="20"/>
  <c r="V735" i="20"/>
  <c r="W735" i="20"/>
  <c r="X735" i="20"/>
  <c r="U738" i="20"/>
  <c r="V738" i="20"/>
  <c r="W738" i="20"/>
  <c r="X738" i="20"/>
  <c r="U740" i="20"/>
  <c r="V740" i="20"/>
  <c r="W740" i="20"/>
  <c r="X740" i="20"/>
  <c r="U741" i="20"/>
  <c r="V741" i="20"/>
  <c r="W741" i="20"/>
  <c r="X741" i="20"/>
  <c r="U742" i="20"/>
  <c r="V742" i="20"/>
  <c r="W742" i="20"/>
  <c r="X742" i="20"/>
  <c r="U746" i="20"/>
  <c r="V746" i="20"/>
  <c r="W746" i="20"/>
  <c r="X746" i="20"/>
  <c r="U748" i="20"/>
  <c r="V748" i="20"/>
  <c r="W748" i="20"/>
  <c r="X748" i="20"/>
  <c r="U750" i="20"/>
  <c r="V750" i="20"/>
  <c r="W750" i="20"/>
  <c r="X750" i="20"/>
  <c r="U753" i="20"/>
  <c r="V753" i="20"/>
  <c r="W753" i="20"/>
  <c r="X753" i="20"/>
  <c r="U756" i="20"/>
  <c r="V756" i="20"/>
  <c r="W756" i="20"/>
  <c r="X756" i="20"/>
  <c r="U758" i="20"/>
  <c r="V758" i="20"/>
  <c r="W758" i="20"/>
  <c r="X758" i="20"/>
  <c r="U761" i="20"/>
  <c r="V761" i="20"/>
  <c r="W761" i="20"/>
  <c r="X761" i="20"/>
  <c r="U763" i="20"/>
  <c r="V763" i="20"/>
  <c r="W763" i="20"/>
  <c r="X763" i="20"/>
  <c r="U765" i="20"/>
  <c r="V765" i="20"/>
  <c r="W765" i="20"/>
  <c r="X765" i="20"/>
  <c r="U767" i="20"/>
  <c r="V767" i="20"/>
  <c r="W767" i="20"/>
  <c r="X767" i="20"/>
  <c r="U769" i="20"/>
  <c r="V769" i="20"/>
  <c r="W769" i="20"/>
  <c r="X769" i="20"/>
  <c r="U772" i="20"/>
  <c r="V772" i="20"/>
  <c r="W772" i="20"/>
  <c r="X772" i="20"/>
  <c r="U774" i="20"/>
  <c r="V774" i="20"/>
  <c r="W774" i="20"/>
  <c r="X774" i="20"/>
  <c r="U776" i="20"/>
  <c r="V776" i="20"/>
  <c r="W776" i="20"/>
  <c r="X776" i="20"/>
  <c r="U779" i="20"/>
  <c r="V779" i="20"/>
  <c r="W779" i="20"/>
  <c r="X779" i="20"/>
  <c r="U781" i="20"/>
  <c r="V781" i="20"/>
  <c r="W781" i="20"/>
  <c r="X781" i="20"/>
  <c r="U783" i="20"/>
  <c r="V783" i="20"/>
  <c r="W783" i="20"/>
  <c r="X783" i="20"/>
  <c r="U785" i="20"/>
  <c r="V785" i="20"/>
  <c r="W785" i="20"/>
  <c r="X785" i="20"/>
  <c r="U787" i="20"/>
  <c r="V787" i="20"/>
  <c r="W787" i="20"/>
  <c r="X787" i="20"/>
  <c r="U788" i="20"/>
  <c r="V788" i="20"/>
  <c r="W788" i="20"/>
  <c r="X788" i="20"/>
  <c r="U790" i="20"/>
  <c r="V790" i="20"/>
  <c r="W790" i="20"/>
  <c r="X790" i="20"/>
  <c r="U792" i="20"/>
  <c r="V792" i="20"/>
  <c r="W792" i="20"/>
  <c r="X792" i="20"/>
  <c r="U793" i="20"/>
  <c r="V793" i="20"/>
  <c r="W793" i="20"/>
  <c r="X793" i="20"/>
  <c r="R3" i="20"/>
  <c r="S3" i="20"/>
  <c r="E701" i="20" l="1"/>
  <c r="N175" i="17" l="1"/>
  <c r="N173" i="17"/>
  <c r="N168" i="17"/>
  <c r="N167" i="17"/>
  <c r="N165" i="17"/>
  <c r="N164" i="17"/>
  <c r="N162" i="17"/>
  <c r="N94" i="17"/>
  <c r="N93" i="17"/>
  <c r="N92" i="17"/>
  <c r="N91" i="17"/>
  <c r="N90" i="17"/>
  <c r="N86" i="17"/>
  <c r="N84" i="17"/>
  <c r="N82" i="17"/>
  <c r="N79" i="17"/>
  <c r="E38" i="17"/>
  <c r="F38" i="17"/>
  <c r="E39" i="17"/>
  <c r="F39" i="17"/>
  <c r="E40" i="17"/>
  <c r="F40" i="17"/>
  <c r="E41" i="17"/>
  <c r="F41" i="17"/>
  <c r="E42" i="17"/>
  <c r="F42" i="17"/>
  <c r="E43" i="17"/>
  <c r="F43" i="17"/>
  <c r="E44" i="17"/>
  <c r="F44" i="17"/>
  <c r="E45" i="17"/>
  <c r="F45" i="17"/>
  <c r="E46" i="17"/>
  <c r="F46" i="17"/>
  <c r="E47" i="17"/>
  <c r="F47" i="17"/>
  <c r="E48" i="17"/>
  <c r="F48" i="17"/>
  <c r="E49" i="17"/>
  <c r="F49" i="17"/>
  <c r="E50" i="17"/>
  <c r="F50" i="17"/>
  <c r="E51" i="17"/>
  <c r="F51" i="17"/>
  <c r="E52" i="17"/>
  <c r="F52" i="17"/>
  <c r="E53" i="17"/>
  <c r="F53" i="17"/>
  <c r="E54" i="17"/>
  <c r="F54" i="17"/>
  <c r="E55" i="17"/>
  <c r="F55" i="17"/>
  <c r="E56" i="17"/>
  <c r="F56" i="17"/>
  <c r="E57" i="17"/>
  <c r="F57" i="17"/>
  <c r="E58" i="17"/>
  <c r="F58" i="17"/>
  <c r="E59" i="17"/>
  <c r="F59" i="17"/>
  <c r="E60" i="17"/>
  <c r="F60" i="17"/>
  <c r="E61" i="17"/>
  <c r="F61" i="17"/>
  <c r="E62" i="17"/>
  <c r="F62" i="17"/>
  <c r="E63" i="17"/>
  <c r="F63" i="17"/>
  <c r="E64" i="17"/>
  <c r="F64" i="17"/>
  <c r="E65" i="17"/>
  <c r="F65" i="17"/>
  <c r="E66" i="17"/>
  <c r="F66" i="17"/>
  <c r="E67" i="17"/>
  <c r="F67" i="17"/>
  <c r="E68" i="17"/>
  <c r="F68" i="17"/>
  <c r="E69" i="17"/>
  <c r="F69" i="17"/>
  <c r="E70" i="17"/>
  <c r="F70" i="17"/>
  <c r="E71" i="17"/>
  <c r="F71" i="17"/>
  <c r="E72" i="17"/>
  <c r="F72" i="17"/>
  <c r="E73" i="17"/>
  <c r="F73" i="17"/>
  <c r="E74" i="17"/>
  <c r="F74" i="17"/>
  <c r="E75" i="17"/>
  <c r="F75" i="17"/>
  <c r="E76" i="17"/>
  <c r="F76" i="17"/>
  <c r="E77" i="17"/>
  <c r="F77" i="17"/>
  <c r="E78" i="17"/>
  <c r="F78" i="17"/>
  <c r="E79" i="17"/>
  <c r="F79" i="17"/>
  <c r="E80" i="17"/>
  <c r="F80" i="17"/>
  <c r="E81" i="17"/>
  <c r="F81" i="17"/>
  <c r="E82" i="17"/>
  <c r="F82" i="17"/>
  <c r="E83" i="17"/>
  <c r="F83" i="17"/>
  <c r="E84" i="17"/>
  <c r="F84" i="17"/>
  <c r="E85" i="17"/>
  <c r="F85" i="17"/>
  <c r="E86" i="17"/>
  <c r="F86" i="17"/>
  <c r="E87" i="17"/>
  <c r="F87" i="17"/>
  <c r="E88" i="17"/>
  <c r="F88" i="17"/>
  <c r="E89" i="17"/>
  <c r="F89" i="17"/>
  <c r="E90" i="17"/>
  <c r="F90" i="17"/>
  <c r="E91" i="17"/>
  <c r="F91" i="17"/>
  <c r="E92" i="17"/>
  <c r="F92" i="17"/>
  <c r="E93" i="17"/>
  <c r="F93" i="17"/>
  <c r="E94" i="17"/>
  <c r="F94" i="17"/>
  <c r="E95" i="17"/>
  <c r="F95" i="17"/>
  <c r="E96" i="17"/>
  <c r="F96" i="17"/>
  <c r="E97" i="17"/>
  <c r="F97" i="17"/>
  <c r="E98" i="17"/>
  <c r="F98" i="17"/>
  <c r="E99" i="17"/>
  <c r="F99" i="17"/>
  <c r="E100" i="17"/>
  <c r="F100" i="17"/>
  <c r="E101" i="17"/>
  <c r="F101" i="17"/>
  <c r="E102" i="17"/>
  <c r="F102" i="17"/>
  <c r="E103" i="17"/>
  <c r="F103" i="17"/>
  <c r="E104" i="17"/>
  <c r="F104" i="17"/>
  <c r="E105" i="17"/>
  <c r="F105" i="17"/>
  <c r="E106" i="17"/>
  <c r="F106" i="17"/>
  <c r="E107" i="17"/>
  <c r="F107" i="17"/>
  <c r="E108" i="17"/>
  <c r="F108" i="17"/>
  <c r="E109" i="17"/>
  <c r="F109" i="17"/>
  <c r="E110" i="17"/>
  <c r="F110" i="17"/>
  <c r="E111" i="17"/>
  <c r="F111" i="17"/>
  <c r="E112" i="17"/>
  <c r="F112" i="17"/>
  <c r="E113" i="17"/>
  <c r="F113" i="17"/>
  <c r="E114" i="17"/>
  <c r="F114" i="17"/>
  <c r="E115" i="17"/>
  <c r="F115" i="17"/>
  <c r="E116" i="17"/>
  <c r="F116" i="17"/>
  <c r="E117" i="17"/>
  <c r="F117" i="17"/>
  <c r="E118" i="17"/>
  <c r="F118" i="17"/>
  <c r="E119" i="17"/>
  <c r="F119" i="17"/>
  <c r="E120" i="17"/>
  <c r="F120" i="17"/>
  <c r="E121" i="17"/>
  <c r="F121" i="17"/>
  <c r="E122" i="17"/>
  <c r="F122" i="17"/>
  <c r="E123" i="17"/>
  <c r="F123" i="17"/>
  <c r="E124" i="17"/>
  <c r="F124" i="17"/>
  <c r="E125" i="17"/>
  <c r="F125" i="17"/>
  <c r="E126" i="17"/>
  <c r="F126" i="17"/>
  <c r="E127" i="17"/>
  <c r="F127" i="17"/>
  <c r="E128" i="17"/>
  <c r="F128" i="17"/>
  <c r="E129" i="17"/>
  <c r="F129" i="17"/>
  <c r="E130" i="17"/>
  <c r="F130" i="17"/>
  <c r="E131" i="17"/>
  <c r="F131" i="17"/>
  <c r="E132" i="17"/>
  <c r="F132" i="17"/>
  <c r="E133" i="17"/>
  <c r="F133" i="17"/>
  <c r="E134" i="17"/>
  <c r="F134" i="17"/>
  <c r="E135" i="17"/>
  <c r="F135" i="17"/>
  <c r="E136" i="17"/>
  <c r="F136" i="17"/>
  <c r="E137" i="17"/>
  <c r="F137" i="17"/>
  <c r="E138" i="17"/>
  <c r="F138" i="17"/>
  <c r="E139" i="17"/>
  <c r="F139" i="17"/>
  <c r="E140" i="17"/>
  <c r="F140" i="17"/>
  <c r="E141" i="17"/>
  <c r="F141" i="17"/>
  <c r="E142" i="17"/>
  <c r="F142" i="17"/>
  <c r="E143" i="17"/>
  <c r="F143" i="17"/>
  <c r="E144" i="17"/>
  <c r="F144" i="17"/>
  <c r="E145" i="17"/>
  <c r="F145" i="17"/>
  <c r="E146" i="17"/>
  <c r="F146" i="17"/>
  <c r="E147" i="17"/>
  <c r="F147" i="17"/>
  <c r="E148" i="17"/>
  <c r="F148" i="17"/>
  <c r="E149" i="17"/>
  <c r="F149" i="17"/>
  <c r="E150" i="17"/>
  <c r="F150" i="17"/>
  <c r="E151" i="17"/>
  <c r="F151" i="17"/>
  <c r="E152" i="17"/>
  <c r="F152" i="17"/>
  <c r="E153" i="17"/>
  <c r="F153" i="17"/>
  <c r="E154" i="17"/>
  <c r="F154" i="17"/>
  <c r="E155" i="17"/>
  <c r="F155" i="17"/>
  <c r="E156" i="17"/>
  <c r="F156" i="17"/>
  <c r="E157" i="17"/>
  <c r="F157" i="17"/>
  <c r="E158" i="17"/>
  <c r="F158" i="17"/>
  <c r="E159" i="17"/>
  <c r="F159" i="17"/>
  <c r="E160" i="17"/>
  <c r="F160" i="17"/>
  <c r="E161" i="17"/>
  <c r="F161" i="17"/>
  <c r="E162" i="17"/>
  <c r="F162" i="17"/>
  <c r="E163" i="17"/>
  <c r="F163" i="17"/>
  <c r="E164" i="17"/>
  <c r="F164" i="17"/>
  <c r="E165" i="17"/>
  <c r="F165" i="17"/>
  <c r="E166" i="17"/>
  <c r="F166" i="17"/>
  <c r="E167" i="17"/>
  <c r="F167" i="17"/>
  <c r="E168" i="17"/>
  <c r="F168" i="17"/>
  <c r="E169" i="17"/>
  <c r="F169" i="17"/>
  <c r="E170" i="17"/>
  <c r="F170" i="17"/>
  <c r="E171" i="17"/>
  <c r="F171" i="17"/>
  <c r="E172" i="17"/>
  <c r="F172" i="17"/>
  <c r="E173" i="17"/>
  <c r="F173" i="17"/>
  <c r="E174" i="17"/>
  <c r="F174" i="17"/>
  <c r="E175" i="17"/>
  <c r="F175" i="17"/>
  <c r="E176" i="17"/>
  <c r="F176" i="17"/>
  <c r="E177" i="17"/>
  <c r="F177" i="17"/>
  <c r="E178" i="17"/>
  <c r="F178" i="17"/>
  <c r="E179" i="17"/>
  <c r="F179" i="17"/>
  <c r="E180" i="17"/>
  <c r="F180" i="17"/>
  <c r="E181" i="17"/>
  <c r="F181" i="17"/>
  <c r="E182" i="17"/>
  <c r="F182" i="17"/>
  <c r="E183" i="17"/>
  <c r="F183" i="17"/>
  <c r="E184" i="17"/>
  <c r="F184" i="17"/>
  <c r="E185" i="17"/>
  <c r="F185" i="17"/>
  <c r="E186" i="17"/>
  <c r="F186" i="17"/>
  <c r="E187" i="17"/>
  <c r="F187" i="17"/>
  <c r="E188" i="17"/>
  <c r="F188" i="17"/>
  <c r="E189" i="17"/>
  <c r="F189" i="17"/>
  <c r="E190" i="17"/>
  <c r="F190" i="17"/>
  <c r="E191" i="17"/>
  <c r="F191" i="17"/>
  <c r="E192" i="17"/>
  <c r="F192" i="17"/>
  <c r="E193" i="17"/>
  <c r="F193" i="17"/>
  <c r="E194" i="17"/>
  <c r="F194" i="17"/>
  <c r="E195" i="17"/>
  <c r="F195" i="17"/>
  <c r="E196" i="17"/>
  <c r="F196" i="17"/>
  <c r="E197" i="17"/>
  <c r="F197" i="17"/>
  <c r="E198" i="17"/>
  <c r="F198" i="17"/>
  <c r="E199" i="17"/>
  <c r="F199" i="17"/>
  <c r="E200" i="17"/>
  <c r="F200" i="17"/>
  <c r="E201" i="17"/>
  <c r="F201" i="17"/>
  <c r="E202" i="17"/>
  <c r="F202" i="17"/>
  <c r="E203" i="17"/>
  <c r="F203" i="17"/>
  <c r="E204" i="17"/>
  <c r="F204" i="17"/>
  <c r="E205" i="17"/>
  <c r="F205" i="17"/>
  <c r="E206" i="17"/>
  <c r="F206" i="17"/>
  <c r="E207" i="17"/>
  <c r="F207" i="17"/>
  <c r="E208" i="17"/>
  <c r="F208" i="17"/>
  <c r="E209" i="17"/>
  <c r="F209" i="17"/>
  <c r="E210" i="17"/>
  <c r="F210" i="17"/>
  <c r="E211" i="17"/>
  <c r="F211" i="17"/>
  <c r="E212" i="17"/>
  <c r="F212" i="17"/>
  <c r="E213" i="17"/>
  <c r="F213" i="17"/>
  <c r="E214" i="17"/>
  <c r="F214" i="17"/>
  <c r="E215" i="17"/>
  <c r="F215" i="17"/>
  <c r="E216" i="17"/>
  <c r="F216" i="17"/>
  <c r="E217" i="17"/>
  <c r="F217" i="17"/>
  <c r="E218" i="17"/>
  <c r="F218" i="17"/>
  <c r="E219" i="17"/>
  <c r="F219" i="17"/>
  <c r="E220" i="17"/>
  <c r="F220" i="17"/>
  <c r="E221" i="17"/>
  <c r="F221" i="17"/>
  <c r="E222" i="17"/>
  <c r="F222" i="17"/>
  <c r="E223" i="17"/>
  <c r="F223" i="17"/>
  <c r="E224" i="17"/>
  <c r="F224" i="17"/>
  <c r="E225" i="17"/>
  <c r="F225" i="17"/>
  <c r="E226" i="17"/>
  <c r="F226" i="17"/>
  <c r="E227" i="17"/>
  <c r="F227" i="17"/>
  <c r="E228" i="17"/>
  <c r="F228" i="17"/>
  <c r="E229" i="17"/>
  <c r="F229" i="17"/>
  <c r="E230" i="17"/>
  <c r="F230" i="17"/>
  <c r="E231" i="17"/>
  <c r="F231" i="17"/>
  <c r="E232" i="17"/>
  <c r="F232" i="17"/>
  <c r="E233" i="17"/>
  <c r="F233" i="17"/>
  <c r="E234" i="17"/>
  <c r="F234" i="17"/>
  <c r="E235" i="17"/>
  <c r="F235" i="17"/>
  <c r="E236" i="17"/>
  <c r="F236" i="17"/>
  <c r="E237" i="17"/>
  <c r="F237" i="17"/>
  <c r="E238" i="17"/>
  <c r="F238" i="17"/>
  <c r="E239" i="17"/>
  <c r="F239" i="17"/>
  <c r="E240" i="17"/>
  <c r="F240" i="17"/>
  <c r="E241" i="17"/>
  <c r="F241" i="17"/>
  <c r="E242" i="17"/>
  <c r="F242" i="17"/>
  <c r="E243" i="17"/>
  <c r="F243" i="17"/>
  <c r="E244" i="17"/>
  <c r="F244" i="17"/>
  <c r="E245" i="17"/>
  <c r="F245" i="17"/>
  <c r="E246" i="17"/>
  <c r="F246" i="17"/>
  <c r="E247" i="17"/>
  <c r="F247" i="17"/>
  <c r="E248" i="17"/>
  <c r="F248" i="17"/>
  <c r="E249" i="17"/>
  <c r="F249" i="17"/>
  <c r="E250" i="17"/>
  <c r="F250" i="17"/>
  <c r="E251" i="17"/>
  <c r="F251" i="17"/>
  <c r="E252" i="17"/>
  <c r="F252" i="17"/>
  <c r="E253" i="17"/>
  <c r="F253" i="17"/>
  <c r="E254" i="17"/>
  <c r="F254" i="17"/>
  <c r="E255" i="17"/>
  <c r="F255" i="17"/>
  <c r="E256" i="17"/>
  <c r="F256" i="17"/>
  <c r="E257" i="17"/>
  <c r="F257" i="17"/>
  <c r="E258" i="17"/>
  <c r="F258" i="17"/>
  <c r="E259" i="17"/>
  <c r="F259" i="17"/>
  <c r="E260" i="17"/>
  <c r="F260" i="17"/>
  <c r="E261" i="17"/>
  <c r="F261" i="17"/>
  <c r="E262" i="17"/>
  <c r="F262" i="17"/>
  <c r="E263" i="17"/>
  <c r="F263" i="17"/>
  <c r="E264" i="17"/>
  <c r="F264" i="17"/>
  <c r="E265" i="17"/>
  <c r="F265" i="17"/>
  <c r="E266" i="17"/>
  <c r="F266" i="17"/>
  <c r="E267" i="17"/>
  <c r="F267" i="17"/>
  <c r="E268" i="17"/>
  <c r="F268" i="17"/>
  <c r="E269" i="17"/>
  <c r="F269" i="17"/>
  <c r="E270" i="17"/>
  <c r="F270" i="17"/>
  <c r="E271" i="17"/>
  <c r="F271" i="17"/>
  <c r="E272" i="17"/>
  <c r="F272" i="17"/>
  <c r="E273" i="17"/>
  <c r="F273" i="17"/>
  <c r="E274" i="17"/>
  <c r="F274" i="17"/>
  <c r="E275" i="17"/>
  <c r="F275" i="17"/>
  <c r="E276" i="17"/>
  <c r="F276" i="17"/>
  <c r="E277" i="17"/>
  <c r="F277" i="17"/>
  <c r="E278" i="17"/>
  <c r="F278" i="17"/>
  <c r="E279" i="17"/>
  <c r="F279" i="17"/>
  <c r="E280" i="17"/>
  <c r="F280" i="17"/>
  <c r="E281" i="17"/>
  <c r="F281" i="17"/>
  <c r="E282" i="17"/>
  <c r="F282" i="17"/>
  <c r="E283" i="17"/>
  <c r="F283" i="17"/>
  <c r="E284" i="17"/>
  <c r="F284" i="17"/>
  <c r="E285" i="17"/>
  <c r="F285" i="17"/>
  <c r="E286" i="17"/>
  <c r="F286" i="17"/>
  <c r="E287" i="17"/>
  <c r="F287" i="17"/>
  <c r="E288" i="17"/>
  <c r="F288" i="17"/>
  <c r="E289" i="17"/>
  <c r="F289" i="17"/>
  <c r="E290" i="17"/>
  <c r="F290" i="17"/>
  <c r="E291" i="17"/>
  <c r="F291" i="17"/>
  <c r="E292" i="17"/>
  <c r="F292" i="17"/>
  <c r="E293" i="17"/>
  <c r="F293" i="17"/>
  <c r="E294" i="17"/>
  <c r="F294" i="17"/>
  <c r="E295" i="17"/>
  <c r="F295" i="17"/>
  <c r="E296" i="17"/>
  <c r="F296" i="17"/>
  <c r="E297" i="17"/>
  <c r="F297" i="17"/>
  <c r="E298" i="17"/>
  <c r="F298" i="17"/>
  <c r="E299" i="17"/>
  <c r="F299" i="17"/>
  <c r="E300" i="17"/>
  <c r="F300" i="17"/>
  <c r="E301" i="17"/>
  <c r="F301" i="17"/>
  <c r="E302" i="17"/>
  <c r="F302" i="17"/>
  <c r="E303" i="17"/>
  <c r="F303" i="17"/>
  <c r="E304" i="17"/>
  <c r="F304" i="17"/>
  <c r="E305" i="17"/>
  <c r="F305" i="17"/>
  <c r="E306" i="17"/>
  <c r="F306" i="17"/>
  <c r="E307" i="17"/>
  <c r="F307" i="17"/>
  <c r="E308" i="17"/>
  <c r="F308" i="17"/>
  <c r="E309" i="17"/>
  <c r="F309" i="17"/>
  <c r="E310" i="17"/>
  <c r="F310" i="17"/>
  <c r="D310" i="17"/>
  <c r="D309" i="17"/>
  <c r="D308" i="17"/>
  <c r="D307" i="17"/>
  <c r="D306" i="17"/>
  <c r="D305" i="17"/>
  <c r="D304" i="17"/>
  <c r="D303" i="17"/>
  <c r="D302" i="17"/>
  <c r="D301" i="17"/>
  <c r="D300" i="17"/>
  <c r="D299" i="17"/>
  <c r="D298" i="17"/>
  <c r="D297" i="17"/>
  <c r="D296" i="17"/>
  <c r="D295" i="17"/>
  <c r="D294" i="17"/>
  <c r="D293" i="17"/>
  <c r="D292" i="17"/>
  <c r="D291" i="17"/>
  <c r="D290" i="17"/>
  <c r="D289" i="17"/>
  <c r="D288" i="17"/>
  <c r="D287" i="17"/>
  <c r="D286" i="17"/>
  <c r="D285" i="17"/>
  <c r="D284" i="17"/>
  <c r="D283" i="17"/>
  <c r="D282" i="17"/>
  <c r="D281" i="17"/>
  <c r="D280" i="17"/>
  <c r="D279" i="17"/>
  <c r="D278" i="17"/>
  <c r="D277" i="17"/>
  <c r="D276" i="17"/>
  <c r="D275" i="17"/>
  <c r="D274" i="17"/>
  <c r="D273" i="17"/>
  <c r="D272" i="17"/>
  <c r="D271" i="17"/>
  <c r="D270" i="17"/>
  <c r="D269" i="17"/>
  <c r="D268" i="17"/>
  <c r="D267" i="17"/>
  <c r="D266" i="17"/>
  <c r="D265" i="17"/>
  <c r="D264" i="17"/>
  <c r="D263" i="17"/>
  <c r="D262" i="17"/>
  <c r="D261" i="17"/>
  <c r="D260" i="17"/>
  <c r="D259" i="17"/>
  <c r="D258" i="17"/>
  <c r="D257" i="17"/>
  <c r="D256" i="17"/>
  <c r="D255" i="17"/>
  <c r="D254" i="17"/>
  <c r="D253" i="17"/>
  <c r="D252" i="17"/>
  <c r="D251" i="17"/>
  <c r="D250" i="17"/>
  <c r="D249" i="17"/>
  <c r="D248" i="17"/>
  <c r="D247" i="17"/>
  <c r="D246" i="17"/>
  <c r="D245" i="17"/>
  <c r="D244" i="17"/>
  <c r="D243" i="17"/>
  <c r="D242" i="17"/>
  <c r="D241" i="17"/>
  <c r="D240" i="17"/>
  <c r="D239" i="17"/>
  <c r="D238" i="17"/>
  <c r="D237" i="17"/>
  <c r="D236" i="17"/>
  <c r="D235" i="17"/>
  <c r="D234" i="17"/>
  <c r="D233" i="17"/>
  <c r="D232" i="17"/>
  <c r="D231" i="17"/>
  <c r="D230" i="17"/>
  <c r="D229" i="17"/>
  <c r="D228" i="17"/>
  <c r="D227" i="17"/>
  <c r="D226" i="17"/>
  <c r="D225" i="17"/>
  <c r="D224" i="17"/>
  <c r="D223" i="17"/>
  <c r="D222" i="17"/>
  <c r="D221" i="17"/>
  <c r="D220" i="17"/>
  <c r="D219" i="17"/>
  <c r="D218" i="17"/>
  <c r="D217" i="17"/>
  <c r="D216" i="17"/>
  <c r="D215" i="17"/>
  <c r="D214" i="17"/>
  <c r="D213" i="17"/>
  <c r="D212" i="17"/>
  <c r="D211" i="17"/>
  <c r="D210" i="17"/>
  <c r="D209" i="17"/>
  <c r="D208" i="17"/>
  <c r="D207" i="17"/>
  <c r="D206" i="17"/>
  <c r="D205" i="17"/>
  <c r="D204" i="17"/>
  <c r="D203" i="17"/>
  <c r="D202" i="17"/>
  <c r="D201" i="17"/>
  <c r="D200" i="17"/>
  <c r="D199" i="17"/>
  <c r="D198" i="17"/>
  <c r="D197" i="17"/>
  <c r="D196" i="17"/>
  <c r="D195" i="17"/>
  <c r="D194" i="17"/>
  <c r="D193" i="17"/>
  <c r="D192" i="17"/>
  <c r="D191" i="17"/>
  <c r="D190" i="17"/>
  <c r="D189" i="17"/>
  <c r="D188" i="17"/>
  <c r="D187" i="17"/>
  <c r="D186" i="17"/>
  <c r="D185" i="17"/>
  <c r="D184" i="17"/>
  <c r="D183" i="17"/>
  <c r="D182" i="17"/>
  <c r="D181" i="17"/>
  <c r="D180" i="17"/>
  <c r="D179" i="17"/>
  <c r="D178" i="17"/>
  <c r="D177" i="17"/>
  <c r="D176" i="17"/>
  <c r="D175" i="17"/>
  <c r="D174" i="17"/>
  <c r="D173" i="17"/>
  <c r="D172" i="17"/>
  <c r="D171" i="17"/>
  <c r="D170" i="17"/>
  <c r="D169" i="17"/>
  <c r="D168" i="17"/>
  <c r="D167" i="17"/>
  <c r="D166" i="17"/>
  <c r="D165" i="17"/>
  <c r="D164" i="17"/>
  <c r="D163" i="17"/>
  <c r="D162" i="17"/>
  <c r="D161" i="17" l="1"/>
  <c r="D160" i="17"/>
  <c r="D159" i="17"/>
  <c r="D158" i="17"/>
  <c r="D157" i="17"/>
  <c r="D156" i="17"/>
  <c r="D155" i="17"/>
  <c r="D154" i="17"/>
  <c r="D153" i="17"/>
  <c r="D152" i="17"/>
  <c r="D151" i="17"/>
  <c r="D150" i="17"/>
  <c r="D149" i="17"/>
  <c r="D148" i="17"/>
  <c r="D147" i="17"/>
  <c r="D146" i="17"/>
  <c r="D145" i="17"/>
  <c r="D144" i="17"/>
  <c r="D143" i="17"/>
  <c r="D142" i="17"/>
  <c r="D141" i="17"/>
  <c r="D140" i="17"/>
  <c r="D139" i="17"/>
  <c r="D138" i="17"/>
  <c r="D137" i="17"/>
  <c r="D136" i="17"/>
  <c r="D135" i="17"/>
  <c r="D133" i="17"/>
  <c r="D132" i="17"/>
  <c r="D134" i="17"/>
  <c r="D131" i="17"/>
  <c r="D130" i="17"/>
  <c r="D129" i="17"/>
  <c r="D128" i="17"/>
  <c r="D127" i="17"/>
  <c r="D126" i="17"/>
  <c r="D125" i="17"/>
  <c r="D124" i="17"/>
  <c r="D123" i="17"/>
  <c r="D122" i="17"/>
  <c r="D121" i="17"/>
  <c r="D120" i="17"/>
  <c r="D119" i="17"/>
  <c r="D118" i="17"/>
  <c r="D117" i="17"/>
  <c r="D116" i="17"/>
  <c r="D115" i="17"/>
  <c r="D114" i="17"/>
  <c r="D113" i="17"/>
  <c r="D112" i="17"/>
  <c r="D111" i="17"/>
  <c r="D110" i="17"/>
  <c r="D109" i="17"/>
  <c r="D108" i="17"/>
  <c r="D107" i="17"/>
  <c r="D106" i="17"/>
  <c r="D105" i="17"/>
  <c r="D104" i="17"/>
  <c r="D103" i="17"/>
  <c r="D102" i="17"/>
  <c r="D101" i="17"/>
  <c r="D100" i="17"/>
  <c r="D99" i="17"/>
  <c r="D98" i="17"/>
  <c r="D97" i="17"/>
  <c r="D84" i="17"/>
  <c r="D96" i="17"/>
  <c r="D95" i="17"/>
  <c r="D94" i="17"/>
  <c r="D93" i="17"/>
  <c r="D92" i="17"/>
  <c r="D91" i="17"/>
  <c r="D90" i="17"/>
  <c r="D89" i="17"/>
  <c r="D88" i="17"/>
  <c r="D87" i="17"/>
  <c r="D86" i="17"/>
  <c r="D85" i="17"/>
  <c r="D83" i="17"/>
  <c r="D82" i="17"/>
  <c r="D81" i="17"/>
  <c r="D80" i="17"/>
  <c r="D79" i="17"/>
  <c r="D78" i="17"/>
  <c r="D77" i="17"/>
  <c r="D76" i="17"/>
  <c r="D75" i="17"/>
  <c r="D74" i="17"/>
  <c r="D73" i="17"/>
  <c r="D72" i="17"/>
  <c r="D71" i="17"/>
  <c r="D70" i="17"/>
  <c r="D69" i="17"/>
  <c r="D68" i="17"/>
  <c r="D67" i="17"/>
  <c r="D66" i="17"/>
  <c r="D65" i="17"/>
  <c r="D64" i="17"/>
  <c r="D63" i="17"/>
  <c r="D62" i="17"/>
  <c r="D61" i="17"/>
  <c r="D60" i="17"/>
  <c r="D59" i="17"/>
  <c r="D58" i="17"/>
  <c r="D57" i="17"/>
  <c r="D56" i="17"/>
  <c r="D55" i="17"/>
  <c r="D54" i="17"/>
  <c r="D53" i="17"/>
  <c r="D52" i="17"/>
  <c r="D51" i="17"/>
  <c r="D50" i="17"/>
  <c r="D49" i="17"/>
  <c r="D48" i="17"/>
  <c r="D47" i="17"/>
  <c r="D46" i="17"/>
  <c r="D45" i="17"/>
  <c r="D44" i="17"/>
  <c r="D43" i="17"/>
  <c r="D42" i="17"/>
  <c r="D41" i="17"/>
  <c r="D40" i="17"/>
  <c r="D39" i="17"/>
  <c r="D38" i="17"/>
  <c r="R385" i="17" l="1"/>
  <c r="K311" i="17" l="1"/>
  <c r="K36" i="17" l="1"/>
  <c r="D36" i="17" l="1"/>
  <c r="E36" i="17"/>
  <c r="F36" i="17"/>
  <c r="D311" i="17"/>
  <c r="E311" i="17"/>
  <c r="F311" i="17"/>
  <c r="D338" i="17"/>
  <c r="E338" i="17"/>
  <c r="F338" i="17"/>
  <c r="D346" i="17"/>
  <c r="E346" i="17"/>
  <c r="F346" i="17"/>
  <c r="L13" i="17" l="1"/>
  <c r="O161" i="20" l="1"/>
  <c r="F339" i="18" l="1"/>
  <c r="F340" i="18"/>
  <c r="F341" i="18"/>
  <c r="F342" i="18"/>
  <c r="F343" i="18"/>
  <c r="F338" i="18"/>
  <c r="E339" i="18"/>
  <c r="E340" i="18"/>
  <c r="E341" i="18"/>
  <c r="E342" i="18"/>
  <c r="E343" i="18"/>
  <c r="E338" i="18"/>
  <c r="C339" i="18"/>
  <c r="C340" i="18"/>
  <c r="C341" i="18"/>
  <c r="C342" i="18"/>
  <c r="C343" i="18"/>
  <c r="C338" i="18"/>
  <c r="B339" i="18"/>
  <c r="B340" i="18"/>
  <c r="B341" i="18"/>
  <c r="B342" i="18"/>
  <c r="B343" i="18"/>
  <c r="B338" i="18"/>
  <c r="F724" i="18"/>
  <c r="F725" i="18"/>
  <c r="F726" i="18"/>
  <c r="F727" i="18"/>
  <c r="F728" i="18"/>
  <c r="F729" i="18"/>
  <c r="F730" i="18"/>
  <c r="F731" i="18"/>
  <c r="F732" i="18"/>
  <c r="F733" i="18"/>
  <c r="F723" i="18"/>
  <c r="E724" i="18"/>
  <c r="E725" i="18"/>
  <c r="E726" i="18"/>
  <c r="E727" i="18"/>
  <c r="E728" i="18"/>
  <c r="E729" i="18"/>
  <c r="E730" i="18"/>
  <c r="E731" i="18"/>
  <c r="E732" i="18"/>
  <c r="E733" i="18"/>
  <c r="E723" i="18"/>
  <c r="C724" i="18"/>
  <c r="C725" i="18"/>
  <c r="C726" i="18"/>
  <c r="C727" i="18"/>
  <c r="C728" i="18"/>
  <c r="C729" i="18"/>
  <c r="C730" i="18"/>
  <c r="C731" i="18"/>
  <c r="C732" i="18"/>
  <c r="C733" i="18"/>
  <c r="C723" i="18"/>
  <c r="B724" i="18"/>
  <c r="B725" i="18"/>
  <c r="B726" i="18"/>
  <c r="B727" i="18"/>
  <c r="B728" i="18"/>
  <c r="B729" i="18"/>
  <c r="B730" i="18"/>
  <c r="B731" i="18"/>
  <c r="B732" i="18"/>
  <c r="B733" i="18"/>
  <c r="B723" i="18"/>
  <c r="F708" i="18"/>
  <c r="F709" i="18"/>
  <c r="F710" i="18"/>
  <c r="F711" i="18"/>
  <c r="F712" i="18"/>
  <c r="F707" i="18"/>
  <c r="E708" i="18"/>
  <c r="E709" i="18"/>
  <c r="E710" i="18"/>
  <c r="E711" i="18"/>
  <c r="E712" i="18"/>
  <c r="E707" i="18"/>
  <c r="C708" i="18"/>
  <c r="C709" i="18"/>
  <c r="C710" i="18"/>
  <c r="C711" i="18"/>
  <c r="C712" i="18"/>
  <c r="C707" i="18"/>
  <c r="B708" i="18"/>
  <c r="B709" i="18"/>
  <c r="B710" i="18"/>
  <c r="B711" i="18"/>
  <c r="B712" i="18"/>
  <c r="B707" i="18"/>
  <c r="F684" i="18"/>
  <c r="F685" i="18"/>
  <c r="F686" i="18"/>
  <c r="F687" i="18"/>
  <c r="F688" i="18"/>
  <c r="F689" i="18"/>
  <c r="F690" i="18"/>
  <c r="F691" i="18"/>
  <c r="F683" i="18"/>
  <c r="E684" i="18"/>
  <c r="E685" i="18"/>
  <c r="E686" i="18"/>
  <c r="E687" i="18"/>
  <c r="E688" i="18"/>
  <c r="E689" i="18"/>
  <c r="E690" i="18"/>
  <c r="E691" i="18"/>
  <c r="E683" i="18"/>
  <c r="C684" i="18"/>
  <c r="C685" i="18"/>
  <c r="C686" i="18"/>
  <c r="C687" i="18"/>
  <c r="C688" i="18"/>
  <c r="C689" i="18"/>
  <c r="C690" i="18"/>
  <c r="C691" i="18"/>
  <c r="C683" i="18"/>
  <c r="B684" i="18"/>
  <c r="B685" i="18"/>
  <c r="B686" i="18"/>
  <c r="B687" i="18"/>
  <c r="B688" i="18"/>
  <c r="B689" i="18"/>
  <c r="B690" i="18"/>
  <c r="B691" i="18"/>
  <c r="B683" i="18"/>
  <c r="F662" i="18"/>
  <c r="F663" i="18"/>
  <c r="F664" i="18"/>
  <c r="F665" i="18"/>
  <c r="F666" i="18"/>
  <c r="F667" i="18"/>
  <c r="F668" i="18"/>
  <c r="F669" i="18"/>
  <c r="F661" i="18"/>
  <c r="E662" i="18"/>
  <c r="E663" i="18"/>
  <c r="E664" i="18"/>
  <c r="E665" i="18"/>
  <c r="E666" i="18"/>
  <c r="E667" i="18"/>
  <c r="E668" i="18"/>
  <c r="E669" i="18"/>
  <c r="E661" i="18"/>
  <c r="C662" i="18"/>
  <c r="C663" i="18"/>
  <c r="C664" i="18"/>
  <c r="C665" i="18"/>
  <c r="C666" i="18"/>
  <c r="C667" i="18"/>
  <c r="C668" i="18"/>
  <c r="C669" i="18"/>
  <c r="C661" i="18"/>
  <c r="B662" i="18"/>
  <c r="B663" i="18"/>
  <c r="B664" i="18"/>
  <c r="B665" i="18"/>
  <c r="B666" i="18"/>
  <c r="B667" i="18"/>
  <c r="B668" i="18"/>
  <c r="B669" i="18"/>
  <c r="B661" i="18"/>
  <c r="F641" i="18"/>
  <c r="F642" i="18"/>
  <c r="F643" i="18"/>
  <c r="F644" i="18"/>
  <c r="F645" i="18"/>
  <c r="F646" i="18"/>
  <c r="F647" i="18"/>
  <c r="F648" i="18"/>
  <c r="F640" i="18"/>
  <c r="E641" i="18"/>
  <c r="E642" i="18"/>
  <c r="E643" i="18"/>
  <c r="E644" i="18"/>
  <c r="E645" i="18"/>
  <c r="E646" i="18"/>
  <c r="E647" i="18"/>
  <c r="E648" i="18"/>
  <c r="E640" i="18"/>
  <c r="C641" i="18"/>
  <c r="C642" i="18"/>
  <c r="C643" i="18"/>
  <c r="C644" i="18"/>
  <c r="C645" i="18"/>
  <c r="C646" i="18"/>
  <c r="C647" i="18"/>
  <c r="C648" i="18"/>
  <c r="C640" i="18"/>
  <c r="B641" i="18"/>
  <c r="B642" i="18"/>
  <c r="B643" i="18"/>
  <c r="B644" i="18"/>
  <c r="B645" i="18"/>
  <c r="B646" i="18"/>
  <c r="B647" i="18"/>
  <c r="B648" i="18"/>
  <c r="B640" i="18"/>
  <c r="F603" i="18"/>
  <c r="F604" i="18"/>
  <c r="F605" i="18"/>
  <c r="F606" i="18"/>
  <c r="F607" i="18"/>
  <c r="F608" i="18"/>
  <c r="F609" i="18"/>
  <c r="F610" i="18"/>
  <c r="F611" i="18"/>
  <c r="F612" i="18"/>
  <c r="F613" i="18"/>
  <c r="F614" i="18"/>
  <c r="F615" i="18"/>
  <c r="F616" i="18"/>
  <c r="F617" i="18"/>
  <c r="F618" i="18"/>
  <c r="F602" i="18"/>
  <c r="E603" i="18"/>
  <c r="E604" i="18"/>
  <c r="E605" i="18"/>
  <c r="E606" i="18"/>
  <c r="E607" i="18"/>
  <c r="E608" i="18"/>
  <c r="E609" i="18"/>
  <c r="E610" i="18"/>
  <c r="E611" i="18"/>
  <c r="E612" i="18"/>
  <c r="E613" i="18"/>
  <c r="E614" i="18"/>
  <c r="E615" i="18"/>
  <c r="E616" i="18"/>
  <c r="E617" i="18"/>
  <c r="E618" i="18"/>
  <c r="E602" i="18"/>
  <c r="C603" i="18"/>
  <c r="C604" i="18"/>
  <c r="C605" i="18"/>
  <c r="C606" i="18"/>
  <c r="C607" i="18"/>
  <c r="C608" i="18"/>
  <c r="C609" i="18"/>
  <c r="C610" i="18"/>
  <c r="C611" i="18"/>
  <c r="C612" i="18"/>
  <c r="C613" i="18"/>
  <c r="C614" i="18"/>
  <c r="C615" i="18"/>
  <c r="C616" i="18"/>
  <c r="C617" i="18"/>
  <c r="C618" i="18"/>
  <c r="C602" i="18"/>
  <c r="B618" i="18"/>
  <c r="B603" i="18"/>
  <c r="B604" i="18"/>
  <c r="B605" i="18"/>
  <c r="B606" i="18"/>
  <c r="B607" i="18"/>
  <c r="B608" i="18"/>
  <c r="B609" i="18"/>
  <c r="B610" i="18"/>
  <c r="B611" i="18"/>
  <c r="B612" i="18"/>
  <c r="B613" i="18"/>
  <c r="B614" i="18"/>
  <c r="B615" i="18"/>
  <c r="B616" i="18"/>
  <c r="B617" i="18"/>
  <c r="B602" i="18"/>
  <c r="F585" i="18"/>
  <c r="F586" i="18"/>
  <c r="F587" i="18"/>
  <c r="F588" i="18"/>
  <c r="F589" i="18"/>
  <c r="F590" i="18"/>
  <c r="F584" i="18"/>
  <c r="E585" i="18"/>
  <c r="E586" i="18"/>
  <c r="E587" i="18"/>
  <c r="E588" i="18"/>
  <c r="E589" i="18"/>
  <c r="E590" i="18"/>
  <c r="E584" i="18"/>
  <c r="C585" i="18"/>
  <c r="C586" i="18"/>
  <c r="C587" i="18"/>
  <c r="C588" i="18"/>
  <c r="C589" i="18"/>
  <c r="C590" i="18"/>
  <c r="C584" i="18"/>
  <c r="B585" i="18"/>
  <c r="B586" i="18"/>
  <c r="B587" i="18"/>
  <c r="B588" i="18"/>
  <c r="B589" i="18"/>
  <c r="B590" i="18"/>
  <c r="B584" i="18"/>
  <c r="F564" i="18"/>
  <c r="F565" i="18"/>
  <c r="F566" i="18"/>
  <c r="F567" i="18"/>
  <c r="F568" i="18"/>
  <c r="F569" i="18"/>
  <c r="F563" i="18"/>
  <c r="E564" i="18"/>
  <c r="E565" i="18"/>
  <c r="E566" i="18"/>
  <c r="E567" i="18"/>
  <c r="E568" i="18"/>
  <c r="E569" i="18"/>
  <c r="E563" i="18"/>
  <c r="C564" i="18"/>
  <c r="C565" i="18"/>
  <c r="C566" i="18"/>
  <c r="C567" i="18"/>
  <c r="C568" i="18"/>
  <c r="C569" i="18"/>
  <c r="C563" i="18"/>
  <c r="B564" i="18"/>
  <c r="B565" i="18"/>
  <c r="B566" i="18"/>
  <c r="B567" i="18"/>
  <c r="B568" i="18"/>
  <c r="B569" i="18"/>
  <c r="B563" i="18"/>
  <c r="F544" i="18"/>
  <c r="F545" i="18"/>
  <c r="F546" i="18"/>
  <c r="F547" i="18"/>
  <c r="F548" i="18"/>
  <c r="F549" i="18"/>
  <c r="F550" i="18"/>
  <c r="F543" i="18"/>
  <c r="E544" i="18"/>
  <c r="E545" i="18"/>
  <c r="E546" i="18"/>
  <c r="E547" i="18"/>
  <c r="E548" i="18"/>
  <c r="E549" i="18"/>
  <c r="E550" i="18"/>
  <c r="E543" i="18"/>
  <c r="C544" i="18"/>
  <c r="C545" i="18"/>
  <c r="C546" i="18"/>
  <c r="C547" i="18"/>
  <c r="C548" i="18"/>
  <c r="C549" i="18"/>
  <c r="C550" i="18"/>
  <c r="C543" i="18"/>
  <c r="B544" i="18"/>
  <c r="B545" i="18"/>
  <c r="B546" i="18"/>
  <c r="B547" i="18"/>
  <c r="B548" i="18"/>
  <c r="B549" i="18"/>
  <c r="B550" i="18"/>
  <c r="B543" i="18"/>
  <c r="F511" i="18"/>
  <c r="F512" i="18"/>
  <c r="F513" i="18"/>
  <c r="F514" i="18"/>
  <c r="F515" i="18"/>
  <c r="F516" i="18"/>
  <c r="F517" i="18"/>
  <c r="F518" i="18"/>
  <c r="F519" i="18"/>
  <c r="F520" i="18"/>
  <c r="F521" i="18"/>
  <c r="F510" i="18"/>
  <c r="E511" i="18"/>
  <c r="E512" i="18"/>
  <c r="E513" i="18"/>
  <c r="E514" i="18"/>
  <c r="E515" i="18"/>
  <c r="E516" i="18"/>
  <c r="E517" i="18"/>
  <c r="E518" i="18"/>
  <c r="E519" i="18"/>
  <c r="E520" i="18"/>
  <c r="E521" i="18"/>
  <c r="E510" i="18"/>
  <c r="C511" i="18"/>
  <c r="C512" i="18"/>
  <c r="C513" i="18"/>
  <c r="C514" i="18"/>
  <c r="C515" i="18"/>
  <c r="C516" i="18"/>
  <c r="C517" i="18"/>
  <c r="C518" i="18"/>
  <c r="C519" i="18"/>
  <c r="C520" i="18"/>
  <c r="C521" i="18"/>
  <c r="C510" i="18"/>
  <c r="B511" i="18"/>
  <c r="B512" i="18"/>
  <c r="B513" i="18"/>
  <c r="B514" i="18"/>
  <c r="B515" i="18"/>
  <c r="B516" i="18"/>
  <c r="B517" i="18"/>
  <c r="B518" i="18"/>
  <c r="B519" i="18"/>
  <c r="B520" i="18"/>
  <c r="B521" i="18"/>
  <c r="B510" i="18"/>
  <c r="F476" i="18"/>
  <c r="F477" i="18"/>
  <c r="F478" i="18"/>
  <c r="F479" i="18"/>
  <c r="F480" i="18"/>
  <c r="F481" i="18"/>
  <c r="F482" i="18"/>
  <c r="F483" i="18"/>
  <c r="F484" i="18"/>
  <c r="F485" i="18"/>
  <c r="F486" i="18"/>
  <c r="F487" i="18"/>
  <c r="F488" i="18"/>
  <c r="F489" i="18"/>
  <c r="F475" i="18"/>
  <c r="E489" i="18"/>
  <c r="E476" i="18"/>
  <c r="E477" i="18"/>
  <c r="E478" i="18"/>
  <c r="E479" i="18"/>
  <c r="E480" i="18"/>
  <c r="E481" i="18"/>
  <c r="E482" i="18"/>
  <c r="E483" i="18"/>
  <c r="E484" i="18"/>
  <c r="E485" i="18"/>
  <c r="E486" i="18"/>
  <c r="E487" i="18"/>
  <c r="E488" i="18"/>
  <c r="E475" i="18"/>
  <c r="C476" i="18"/>
  <c r="C477" i="18"/>
  <c r="C478" i="18"/>
  <c r="C479" i="18"/>
  <c r="C480" i="18"/>
  <c r="C481" i="18"/>
  <c r="C482" i="18"/>
  <c r="C483" i="18"/>
  <c r="C484" i="18"/>
  <c r="C485" i="18"/>
  <c r="C486" i="18"/>
  <c r="C487" i="18"/>
  <c r="C488" i="18"/>
  <c r="C489" i="18"/>
  <c r="C475" i="18"/>
  <c r="B488" i="18"/>
  <c r="B489" i="18"/>
  <c r="B476" i="18"/>
  <c r="B477" i="18"/>
  <c r="B478" i="18"/>
  <c r="B479" i="18"/>
  <c r="B480" i="18"/>
  <c r="B481" i="18"/>
  <c r="B482" i="18"/>
  <c r="B483" i="18"/>
  <c r="B484" i="18"/>
  <c r="B485" i="18"/>
  <c r="B486" i="18"/>
  <c r="B487" i="18"/>
  <c r="B475" i="18"/>
  <c r="F451" i="18"/>
  <c r="F452" i="18"/>
  <c r="F453" i="18"/>
  <c r="F454" i="18"/>
  <c r="F455" i="18"/>
  <c r="F456" i="18"/>
  <c r="F457" i="18"/>
  <c r="F450" i="18"/>
  <c r="E451" i="18"/>
  <c r="E452" i="18"/>
  <c r="E453" i="18"/>
  <c r="E454" i="18"/>
  <c r="E455" i="18"/>
  <c r="E456" i="18"/>
  <c r="E457" i="18"/>
  <c r="E450" i="18"/>
  <c r="C451" i="18"/>
  <c r="C452" i="18"/>
  <c r="C453" i="18"/>
  <c r="C454" i="18"/>
  <c r="C455" i="18"/>
  <c r="C456" i="18"/>
  <c r="C457" i="18"/>
  <c r="C450" i="18"/>
  <c r="B451" i="18"/>
  <c r="B452" i="18"/>
  <c r="B453" i="18"/>
  <c r="B454" i="18"/>
  <c r="B455" i="18"/>
  <c r="B456" i="18"/>
  <c r="B457" i="18"/>
  <c r="B450" i="18"/>
  <c r="F420" i="18"/>
  <c r="F421" i="18"/>
  <c r="F422" i="18"/>
  <c r="F423" i="18"/>
  <c r="F424" i="18"/>
  <c r="F425" i="18"/>
  <c r="F426" i="18"/>
  <c r="F427" i="18"/>
  <c r="F428" i="18"/>
  <c r="F429" i="18"/>
  <c r="F419" i="18"/>
  <c r="E420" i="18"/>
  <c r="E421" i="18"/>
  <c r="E422" i="18"/>
  <c r="E423" i="18"/>
  <c r="E424" i="18"/>
  <c r="E425" i="18"/>
  <c r="E426" i="18"/>
  <c r="E427" i="18"/>
  <c r="E428" i="18"/>
  <c r="E429" i="18"/>
  <c r="E419" i="18"/>
  <c r="C420" i="18"/>
  <c r="C421" i="18"/>
  <c r="C422" i="18"/>
  <c r="C423" i="18"/>
  <c r="C424" i="18"/>
  <c r="C425" i="18"/>
  <c r="C426" i="18"/>
  <c r="C427" i="18"/>
  <c r="C428" i="18"/>
  <c r="C429" i="18"/>
  <c r="C419" i="18"/>
  <c r="B420" i="18"/>
  <c r="B421" i="18"/>
  <c r="B422" i="18"/>
  <c r="B423" i="18"/>
  <c r="B424" i="18"/>
  <c r="B425" i="18"/>
  <c r="B426" i="18"/>
  <c r="B427" i="18"/>
  <c r="B428" i="18"/>
  <c r="B429" i="18"/>
  <c r="B419" i="18"/>
  <c r="G404" i="18"/>
  <c r="G405" i="18"/>
  <c r="G407" i="18"/>
  <c r="G408" i="18"/>
  <c r="G413" i="18"/>
  <c r="G415" i="18"/>
  <c r="G402" i="18"/>
  <c r="F403" i="18"/>
  <c r="F404" i="18"/>
  <c r="F405" i="18"/>
  <c r="F406" i="18"/>
  <c r="F407" i="18"/>
  <c r="F408" i="18"/>
  <c r="F409" i="18"/>
  <c r="F410" i="18"/>
  <c r="F411" i="18"/>
  <c r="F412" i="18"/>
  <c r="F413" i="18"/>
  <c r="F414" i="18"/>
  <c r="F415" i="18"/>
  <c r="F402" i="18"/>
  <c r="E403" i="18" l="1"/>
  <c r="E404" i="18"/>
  <c r="E405" i="18"/>
  <c r="E406" i="18"/>
  <c r="E407" i="18"/>
  <c r="E408" i="18"/>
  <c r="E409" i="18"/>
  <c r="E410" i="18"/>
  <c r="E411" i="18"/>
  <c r="E412" i="18"/>
  <c r="E413" i="18"/>
  <c r="E414" i="18"/>
  <c r="E415" i="18"/>
  <c r="E402" i="18"/>
  <c r="C403" i="18"/>
  <c r="C404" i="18"/>
  <c r="C405" i="18"/>
  <c r="C406" i="18"/>
  <c r="C407" i="18"/>
  <c r="C408" i="18"/>
  <c r="C409" i="18"/>
  <c r="C410" i="18"/>
  <c r="C411" i="18"/>
  <c r="C412" i="18"/>
  <c r="C413" i="18"/>
  <c r="C414" i="18"/>
  <c r="C415" i="18"/>
  <c r="C402" i="18"/>
  <c r="B415" i="18"/>
  <c r="B410" i="18"/>
  <c r="B411" i="18"/>
  <c r="B412" i="18"/>
  <c r="B413" i="18"/>
  <c r="B414" i="18"/>
  <c r="B403" i="18"/>
  <c r="B404" i="18"/>
  <c r="B405" i="18"/>
  <c r="B406" i="18"/>
  <c r="B407" i="18"/>
  <c r="B408" i="18"/>
  <c r="B409" i="18"/>
  <c r="B402" i="18"/>
  <c r="F379" i="18"/>
  <c r="F380" i="18"/>
  <c r="F381" i="18"/>
  <c r="F382" i="18"/>
  <c r="F383" i="18"/>
  <c r="F384" i="18"/>
  <c r="F385" i="18"/>
  <c r="F386" i="18"/>
  <c r="F387" i="18"/>
  <c r="F378" i="18"/>
  <c r="E379" i="18"/>
  <c r="E380" i="18"/>
  <c r="E381" i="18"/>
  <c r="E382" i="18"/>
  <c r="E383" i="18"/>
  <c r="E384" i="18"/>
  <c r="E385" i="18"/>
  <c r="E386" i="18"/>
  <c r="E387" i="18"/>
  <c r="E378" i="18"/>
  <c r="C379" i="18"/>
  <c r="C380" i="18"/>
  <c r="C381" i="18"/>
  <c r="C382" i="18"/>
  <c r="C383" i="18"/>
  <c r="C384" i="18"/>
  <c r="C385" i="18"/>
  <c r="C386" i="18"/>
  <c r="C387" i="18"/>
  <c r="C378" i="18"/>
  <c r="B379" i="18"/>
  <c r="B380" i="18"/>
  <c r="B381" i="18"/>
  <c r="B382" i="18"/>
  <c r="B383" i="18"/>
  <c r="B384" i="18"/>
  <c r="B385" i="18"/>
  <c r="B386" i="18"/>
  <c r="B387" i="18"/>
  <c r="B378" i="18"/>
  <c r="F350" i="18"/>
  <c r="F351" i="18"/>
  <c r="F352" i="18"/>
  <c r="F353" i="18"/>
  <c r="F354" i="18"/>
  <c r="F355" i="18"/>
  <c r="F356" i="18"/>
  <c r="F357" i="18"/>
  <c r="F358" i="18"/>
  <c r="F359" i="18"/>
  <c r="F360" i="18"/>
  <c r="F361" i="18"/>
  <c r="F362" i="18"/>
  <c r="F349" i="18"/>
  <c r="E350" i="18"/>
  <c r="E351" i="18"/>
  <c r="E352" i="18"/>
  <c r="E353" i="18"/>
  <c r="E354" i="18"/>
  <c r="E355" i="18"/>
  <c r="E356" i="18"/>
  <c r="E357" i="18"/>
  <c r="E358" i="18"/>
  <c r="E359" i="18"/>
  <c r="E360" i="18"/>
  <c r="E361" i="18"/>
  <c r="E362" i="18"/>
  <c r="E349" i="18"/>
  <c r="C350" i="18"/>
  <c r="C351" i="18"/>
  <c r="C352" i="18"/>
  <c r="C353" i="18"/>
  <c r="C354" i="18"/>
  <c r="C355" i="18"/>
  <c r="C356" i="18"/>
  <c r="C357" i="18"/>
  <c r="C358" i="18"/>
  <c r="C359" i="18"/>
  <c r="C360" i="18"/>
  <c r="C361" i="18"/>
  <c r="C362" i="18"/>
  <c r="C349" i="18"/>
  <c r="B350" i="18"/>
  <c r="B351" i="18"/>
  <c r="B352" i="18"/>
  <c r="B353" i="18"/>
  <c r="B354" i="18"/>
  <c r="B355" i="18"/>
  <c r="B356" i="18"/>
  <c r="B357" i="18"/>
  <c r="B358" i="18"/>
  <c r="B359" i="18"/>
  <c r="B360" i="18"/>
  <c r="B361" i="18"/>
  <c r="B362" i="18"/>
  <c r="B349" i="18"/>
  <c r="F320" i="18"/>
  <c r="F321" i="18"/>
  <c r="F322" i="18"/>
  <c r="F323" i="18"/>
  <c r="F324" i="18"/>
  <c r="F325" i="18"/>
  <c r="F326" i="18"/>
  <c r="F327" i="18"/>
  <c r="F319" i="18"/>
  <c r="E327" i="18"/>
  <c r="E320" i="18"/>
  <c r="E321" i="18"/>
  <c r="E322" i="18"/>
  <c r="E323" i="18"/>
  <c r="E324" i="18"/>
  <c r="E325" i="18"/>
  <c r="E326" i="18"/>
  <c r="E319" i="18"/>
  <c r="C320" i="18"/>
  <c r="C321" i="18"/>
  <c r="C322" i="18"/>
  <c r="C323" i="18"/>
  <c r="C324" i="18"/>
  <c r="C325" i="18"/>
  <c r="C326" i="18"/>
  <c r="C327" i="18"/>
  <c r="C319" i="18"/>
  <c r="B326" i="18"/>
  <c r="B327" i="18"/>
  <c r="B320" i="18"/>
  <c r="B321" i="18"/>
  <c r="B322" i="18"/>
  <c r="B323" i="18"/>
  <c r="B324" i="18"/>
  <c r="B325" i="18"/>
  <c r="B319" i="18"/>
  <c r="F291" i="18"/>
  <c r="F292" i="18"/>
  <c r="F293" i="18"/>
  <c r="F294" i="18"/>
  <c r="F295" i="18"/>
  <c r="F296" i="18"/>
  <c r="F297" i="18"/>
  <c r="F298" i="18"/>
  <c r="F299" i="18"/>
  <c r="F300" i="18"/>
  <c r="F301" i="18"/>
  <c r="F302" i="18"/>
  <c r="F290" i="18"/>
  <c r="E291" i="18"/>
  <c r="E292" i="18"/>
  <c r="E293" i="18"/>
  <c r="E294" i="18"/>
  <c r="E295" i="18"/>
  <c r="E296" i="18"/>
  <c r="E297" i="18"/>
  <c r="E298" i="18"/>
  <c r="E299" i="18"/>
  <c r="E300" i="18"/>
  <c r="E301" i="18"/>
  <c r="E302" i="18"/>
  <c r="E290" i="18"/>
  <c r="C291" i="18"/>
  <c r="C292" i="18"/>
  <c r="C293" i="18"/>
  <c r="C294" i="18"/>
  <c r="C295" i="18"/>
  <c r="C296" i="18"/>
  <c r="C297" i="18"/>
  <c r="C298" i="18"/>
  <c r="C299" i="18"/>
  <c r="C300" i="18"/>
  <c r="C301" i="18"/>
  <c r="C302" i="18"/>
  <c r="C290" i="18"/>
  <c r="B291" i="18"/>
  <c r="B292" i="18"/>
  <c r="B293" i="18"/>
  <c r="B294" i="18"/>
  <c r="B295" i="18"/>
  <c r="B296" i="18"/>
  <c r="B297" i="18"/>
  <c r="B298" i="18"/>
  <c r="B299" i="18"/>
  <c r="B300" i="18"/>
  <c r="B301" i="18"/>
  <c r="B302" i="18"/>
  <c r="B290" i="18"/>
  <c r="F273" i="18"/>
  <c r="F274" i="18"/>
  <c r="F275" i="18"/>
  <c r="F276" i="18"/>
  <c r="F277" i="18"/>
  <c r="F278" i="18"/>
  <c r="F272" i="18"/>
  <c r="E273" i="18"/>
  <c r="E274" i="18"/>
  <c r="E275" i="18"/>
  <c r="E276" i="18"/>
  <c r="E277" i="18"/>
  <c r="E278" i="18"/>
  <c r="E272" i="18"/>
  <c r="C273" i="18"/>
  <c r="C274" i="18"/>
  <c r="C275" i="18"/>
  <c r="C276" i="18"/>
  <c r="C277" i="18"/>
  <c r="C278" i="18"/>
  <c r="C272" i="18"/>
  <c r="B273" i="18"/>
  <c r="B274" i="18"/>
  <c r="B275" i="18"/>
  <c r="B276" i="18"/>
  <c r="B277" i="18"/>
  <c r="B278" i="18"/>
  <c r="B272" i="18"/>
  <c r="F247" i="18"/>
  <c r="F248" i="18"/>
  <c r="F249" i="18"/>
  <c r="F250" i="18"/>
  <c r="F251" i="18"/>
  <c r="F252" i="18"/>
  <c r="F253" i="18"/>
  <c r="F254" i="18"/>
  <c r="F255" i="18"/>
  <c r="F256" i="18"/>
  <c r="F257" i="18"/>
  <c r="F246" i="18"/>
  <c r="E247" i="18"/>
  <c r="E248" i="18"/>
  <c r="E249" i="18"/>
  <c r="E250" i="18"/>
  <c r="E251" i="18"/>
  <c r="E252" i="18"/>
  <c r="E253" i="18"/>
  <c r="E254" i="18"/>
  <c r="E255" i="18"/>
  <c r="E256" i="18"/>
  <c r="E257" i="18"/>
  <c r="E246" i="18"/>
  <c r="C247" i="18"/>
  <c r="C248" i="18"/>
  <c r="C249" i="18"/>
  <c r="C250" i="18"/>
  <c r="C251" i="18"/>
  <c r="C252" i="18"/>
  <c r="C253" i="18"/>
  <c r="C254" i="18"/>
  <c r="C255" i="18"/>
  <c r="C256" i="18"/>
  <c r="C257" i="18"/>
  <c r="C246" i="18"/>
  <c r="B247" i="18"/>
  <c r="B248" i="18"/>
  <c r="B249" i="18"/>
  <c r="B250" i="18"/>
  <c r="B251" i="18"/>
  <c r="B252" i="18"/>
  <c r="B253" i="18"/>
  <c r="B254" i="18"/>
  <c r="B255" i="18"/>
  <c r="B256" i="18"/>
  <c r="B257" i="18"/>
  <c r="B246" i="18"/>
  <c r="G223" i="18"/>
  <c r="G226" i="18"/>
  <c r="G228" i="18"/>
  <c r="G230" i="18"/>
  <c r="G234" i="18"/>
  <c r="G235" i="18"/>
  <c r="G236" i="18"/>
  <c r="G237" i="18"/>
  <c r="G238" i="18"/>
  <c r="F223" i="18"/>
  <c r="F224" i="18"/>
  <c r="F225" i="18"/>
  <c r="F226" i="18"/>
  <c r="F227" i="18"/>
  <c r="F228" i="18"/>
  <c r="F229" i="18"/>
  <c r="F230" i="18"/>
  <c r="F231" i="18"/>
  <c r="F232" i="18"/>
  <c r="F233" i="18"/>
  <c r="F234" i="18"/>
  <c r="F235" i="18"/>
  <c r="F236" i="18"/>
  <c r="F237" i="18"/>
  <c r="F238" i="18"/>
  <c r="F239" i="18"/>
  <c r="F240" i="18"/>
  <c r="F222" i="18"/>
  <c r="E223" i="18"/>
  <c r="E224" i="18"/>
  <c r="E225" i="18"/>
  <c r="E226" i="18"/>
  <c r="E227" i="18"/>
  <c r="E228" i="18"/>
  <c r="E229" i="18"/>
  <c r="E230" i="18"/>
  <c r="E231" i="18"/>
  <c r="E232" i="18"/>
  <c r="E233" i="18"/>
  <c r="E234" i="18"/>
  <c r="E235" i="18"/>
  <c r="E236" i="18"/>
  <c r="E237" i="18"/>
  <c r="E238" i="18"/>
  <c r="E239" i="18"/>
  <c r="E240" i="18"/>
  <c r="E222" i="18"/>
  <c r="C223" i="18"/>
  <c r="C224" i="18"/>
  <c r="C225" i="18"/>
  <c r="C226" i="18"/>
  <c r="C227" i="18"/>
  <c r="C228" i="18"/>
  <c r="C229" i="18"/>
  <c r="C230" i="18"/>
  <c r="C231" i="18"/>
  <c r="C232" i="18"/>
  <c r="C233" i="18"/>
  <c r="C234" i="18"/>
  <c r="C235" i="18"/>
  <c r="C236" i="18"/>
  <c r="C237" i="18"/>
  <c r="C238" i="18"/>
  <c r="C239" i="18"/>
  <c r="C240" i="18"/>
  <c r="C222" i="18"/>
  <c r="B223" i="18"/>
  <c r="B224" i="18"/>
  <c r="B225" i="18"/>
  <c r="B226" i="18"/>
  <c r="B227" i="18"/>
  <c r="B228" i="18"/>
  <c r="B229" i="18"/>
  <c r="B230" i="18"/>
  <c r="B231" i="18"/>
  <c r="B232" i="18"/>
  <c r="B233" i="18"/>
  <c r="B234" i="18"/>
  <c r="B235" i="18"/>
  <c r="B236" i="18"/>
  <c r="B237" i="18"/>
  <c r="B238" i="18"/>
  <c r="B239" i="18"/>
  <c r="B240" i="18"/>
  <c r="B222" i="18"/>
  <c r="F185" i="18"/>
  <c r="F186" i="18"/>
  <c r="F187" i="18"/>
  <c r="F188" i="18"/>
  <c r="F189" i="18"/>
  <c r="F190" i="18"/>
  <c r="F191" i="18"/>
  <c r="F192" i="18"/>
  <c r="F193" i="18"/>
  <c r="F194" i="18"/>
  <c r="F195" i="18"/>
  <c r="F196" i="18"/>
  <c r="F197" i="18"/>
  <c r="F198" i="18"/>
  <c r="F199" i="18"/>
  <c r="F200" i="18"/>
  <c r="F201" i="18"/>
  <c r="F202" i="18"/>
  <c r="F184" i="18"/>
  <c r="E185" i="18"/>
  <c r="E186" i="18"/>
  <c r="E187" i="18"/>
  <c r="E188" i="18"/>
  <c r="E189" i="18"/>
  <c r="E190" i="18"/>
  <c r="E191" i="18"/>
  <c r="E192" i="18"/>
  <c r="E193" i="18"/>
  <c r="E194" i="18"/>
  <c r="E195" i="18"/>
  <c r="E196" i="18"/>
  <c r="E197" i="18"/>
  <c r="E198" i="18"/>
  <c r="E199" i="18"/>
  <c r="E200" i="18"/>
  <c r="E201" i="18"/>
  <c r="E202" i="18"/>
  <c r="E184" i="18"/>
  <c r="C185" i="18"/>
  <c r="C186" i="18"/>
  <c r="C187" i="18"/>
  <c r="C188" i="18"/>
  <c r="C189" i="18"/>
  <c r="C190" i="18"/>
  <c r="C191" i="18"/>
  <c r="C192" i="18"/>
  <c r="C193" i="18"/>
  <c r="C194" i="18"/>
  <c r="C195" i="18"/>
  <c r="C196" i="18"/>
  <c r="C197" i="18"/>
  <c r="C198" i="18"/>
  <c r="C199" i="18"/>
  <c r="C200" i="18"/>
  <c r="C201" i="18"/>
  <c r="C202" i="18"/>
  <c r="C184" i="18"/>
  <c r="B201" i="18"/>
  <c r="B202" i="18"/>
  <c r="B185" i="18"/>
  <c r="B186" i="18"/>
  <c r="B187" i="18"/>
  <c r="B188" i="18"/>
  <c r="B189" i="18"/>
  <c r="B190" i="18"/>
  <c r="B191" i="18"/>
  <c r="B192" i="18"/>
  <c r="B193" i="18"/>
  <c r="B194" i="18"/>
  <c r="B195" i="18"/>
  <c r="B196" i="18"/>
  <c r="B197" i="18"/>
  <c r="B198" i="18"/>
  <c r="B199" i="18"/>
  <c r="B200" i="18"/>
  <c r="B184" i="18"/>
  <c r="F167" i="18"/>
  <c r="F168" i="18"/>
  <c r="F169" i="18"/>
  <c r="F170" i="18"/>
  <c r="F171" i="18"/>
  <c r="F172" i="18"/>
  <c r="F173" i="18"/>
  <c r="F174" i="18"/>
  <c r="F166" i="18"/>
  <c r="E167" i="18"/>
  <c r="E168" i="18"/>
  <c r="E169" i="18"/>
  <c r="E170" i="18"/>
  <c r="E171" i="18"/>
  <c r="E172" i="18"/>
  <c r="E173" i="18"/>
  <c r="E174" i="18"/>
  <c r="E166" i="18"/>
  <c r="C167" i="18"/>
  <c r="C168" i="18"/>
  <c r="C169" i="18"/>
  <c r="C170" i="18"/>
  <c r="C171" i="18"/>
  <c r="C172" i="18"/>
  <c r="C173" i="18"/>
  <c r="C174" i="18"/>
  <c r="C166" i="18"/>
  <c r="B167" i="18"/>
  <c r="B168" i="18"/>
  <c r="B169" i="18"/>
  <c r="B170" i="18"/>
  <c r="B171" i="18"/>
  <c r="B172" i="18"/>
  <c r="B173" i="18"/>
  <c r="B174" i="18"/>
  <c r="B166" i="18"/>
  <c r="C117" i="18"/>
  <c r="B822" i="20" l="1"/>
  <c r="S821" i="20"/>
  <c r="R821" i="20"/>
  <c r="K821" i="20"/>
  <c r="J821" i="20"/>
  <c r="S820" i="20"/>
  <c r="R820" i="20"/>
  <c r="S819" i="20"/>
  <c r="R819" i="20"/>
  <c r="K819" i="20"/>
  <c r="J819" i="20"/>
  <c r="S818" i="20"/>
  <c r="R818" i="20"/>
  <c r="K818" i="20"/>
  <c r="J818" i="20"/>
  <c r="S817" i="20"/>
  <c r="R817" i="20"/>
  <c r="K817" i="20"/>
  <c r="J817" i="20"/>
  <c r="S816" i="20"/>
  <c r="R816" i="20"/>
  <c r="K816" i="20"/>
  <c r="J816" i="20"/>
  <c r="S815" i="20"/>
  <c r="R815" i="20"/>
  <c r="K815" i="20"/>
  <c r="J815" i="20"/>
  <c r="B812" i="20"/>
  <c r="S811" i="20"/>
  <c r="R811" i="20"/>
  <c r="K811" i="20"/>
  <c r="J811" i="20"/>
  <c r="S810" i="20"/>
  <c r="R810" i="20"/>
  <c r="S809" i="20"/>
  <c r="R809" i="20"/>
  <c r="K809" i="20"/>
  <c r="J809" i="20"/>
  <c r="S808" i="20"/>
  <c r="R808" i="20"/>
  <c r="K808" i="20"/>
  <c r="J808" i="20"/>
  <c r="S807" i="20"/>
  <c r="R807" i="20"/>
  <c r="K807" i="20"/>
  <c r="J807" i="20"/>
  <c r="S806" i="20"/>
  <c r="R806" i="20"/>
  <c r="K806" i="20"/>
  <c r="J806" i="20"/>
  <c r="S805" i="20"/>
  <c r="R805" i="20"/>
  <c r="K805" i="20"/>
  <c r="J805" i="20"/>
  <c r="P798" i="20"/>
  <c r="O798" i="20"/>
  <c r="N798" i="20"/>
  <c r="M798" i="20"/>
  <c r="L798" i="20"/>
  <c r="P797" i="20"/>
  <c r="O797" i="20"/>
  <c r="N797" i="20"/>
  <c r="M797" i="20"/>
  <c r="L797" i="20"/>
  <c r="P796" i="20"/>
  <c r="O796" i="20"/>
  <c r="N796" i="20"/>
  <c r="M796" i="20"/>
  <c r="L796" i="20"/>
  <c r="P795" i="20"/>
  <c r="O795" i="20"/>
  <c r="N795" i="20"/>
  <c r="M795" i="20"/>
  <c r="L795" i="20"/>
  <c r="P794" i="20"/>
  <c r="O794" i="20"/>
  <c r="N794" i="20"/>
  <c r="M794" i="20"/>
  <c r="L794" i="20"/>
  <c r="P793" i="20"/>
  <c r="O793" i="20"/>
  <c r="N793" i="20"/>
  <c r="M793" i="20"/>
  <c r="L793" i="20"/>
  <c r="P792" i="20"/>
  <c r="O792" i="20"/>
  <c r="N792" i="20"/>
  <c r="M792" i="20"/>
  <c r="L792" i="20"/>
  <c r="P791" i="20"/>
  <c r="O791" i="20"/>
  <c r="N791" i="20"/>
  <c r="M791" i="20"/>
  <c r="L791" i="20"/>
  <c r="P790" i="20"/>
  <c r="O790" i="20"/>
  <c r="N790" i="20"/>
  <c r="M790" i="20"/>
  <c r="L790" i="20"/>
  <c r="P789" i="20"/>
  <c r="O789" i="20"/>
  <c r="N789" i="20"/>
  <c r="M789" i="20"/>
  <c r="L789" i="20"/>
  <c r="P788" i="20"/>
  <c r="O788" i="20"/>
  <c r="N788" i="20"/>
  <c r="M788" i="20"/>
  <c r="L788" i="20"/>
  <c r="P787" i="20"/>
  <c r="O787" i="20"/>
  <c r="N787" i="20"/>
  <c r="M787" i="20"/>
  <c r="L787" i="20"/>
  <c r="P786" i="20"/>
  <c r="O786" i="20"/>
  <c r="N786" i="20"/>
  <c r="M786" i="20"/>
  <c r="L786" i="20"/>
  <c r="P785" i="20"/>
  <c r="O785" i="20"/>
  <c r="N785" i="20"/>
  <c r="M785" i="20"/>
  <c r="L785" i="20"/>
  <c r="P784" i="20"/>
  <c r="O784" i="20"/>
  <c r="N784" i="20"/>
  <c r="M784" i="20"/>
  <c r="L784" i="20"/>
  <c r="P783" i="20"/>
  <c r="O783" i="20"/>
  <c r="N783" i="20"/>
  <c r="M783" i="20"/>
  <c r="L783" i="20"/>
  <c r="P782" i="20"/>
  <c r="O782" i="20"/>
  <c r="N782" i="20"/>
  <c r="M782" i="20"/>
  <c r="L782" i="20"/>
  <c r="P781" i="20"/>
  <c r="O781" i="20"/>
  <c r="N781" i="20"/>
  <c r="M781" i="20"/>
  <c r="L781" i="20"/>
  <c r="P780" i="20"/>
  <c r="O780" i="20"/>
  <c r="N780" i="20"/>
  <c r="M780" i="20"/>
  <c r="L780" i="20"/>
  <c r="P779" i="20"/>
  <c r="O779" i="20"/>
  <c r="N779" i="20"/>
  <c r="M779" i="20"/>
  <c r="L779" i="20"/>
  <c r="P778" i="20"/>
  <c r="O778" i="20"/>
  <c r="N778" i="20"/>
  <c r="M778" i="20"/>
  <c r="L778" i="20"/>
  <c r="P777" i="20"/>
  <c r="O777" i="20"/>
  <c r="N777" i="20"/>
  <c r="M777" i="20"/>
  <c r="L777" i="20"/>
  <c r="P776" i="20"/>
  <c r="O776" i="20"/>
  <c r="N776" i="20"/>
  <c r="M776" i="20"/>
  <c r="L776" i="20"/>
  <c r="P775" i="20"/>
  <c r="O775" i="20"/>
  <c r="N775" i="20"/>
  <c r="M775" i="20"/>
  <c r="L775" i="20"/>
  <c r="P774" i="20"/>
  <c r="O774" i="20"/>
  <c r="N774" i="20"/>
  <c r="M774" i="20"/>
  <c r="L774" i="20"/>
  <c r="P773" i="20"/>
  <c r="O773" i="20"/>
  <c r="N773" i="20"/>
  <c r="M773" i="20"/>
  <c r="L773" i="20"/>
  <c r="P772" i="20"/>
  <c r="O772" i="20"/>
  <c r="N772" i="20"/>
  <c r="M772" i="20"/>
  <c r="L772" i="20"/>
  <c r="P771" i="20"/>
  <c r="O771" i="20"/>
  <c r="N771" i="20"/>
  <c r="M771" i="20"/>
  <c r="L771" i="20"/>
  <c r="P770" i="20"/>
  <c r="O770" i="20"/>
  <c r="N770" i="20"/>
  <c r="M770" i="20"/>
  <c r="L770" i="20"/>
  <c r="P769" i="20"/>
  <c r="O769" i="20"/>
  <c r="N769" i="20"/>
  <c r="M769" i="20"/>
  <c r="L769" i="20"/>
  <c r="P768" i="20"/>
  <c r="O768" i="20"/>
  <c r="N768" i="20"/>
  <c r="M768" i="20"/>
  <c r="L768" i="20"/>
  <c r="P767" i="20"/>
  <c r="O767" i="20"/>
  <c r="N767" i="20"/>
  <c r="M767" i="20"/>
  <c r="L767" i="20"/>
  <c r="P766" i="20"/>
  <c r="O766" i="20"/>
  <c r="N766" i="20"/>
  <c r="M766" i="20"/>
  <c r="L766" i="20"/>
  <c r="P765" i="20"/>
  <c r="O765" i="20"/>
  <c r="N765" i="20"/>
  <c r="M765" i="20"/>
  <c r="L765" i="20"/>
  <c r="P764" i="20"/>
  <c r="O764" i="20"/>
  <c r="N764" i="20"/>
  <c r="M764" i="20"/>
  <c r="L764" i="20"/>
  <c r="P763" i="20"/>
  <c r="O763" i="20"/>
  <c r="N763" i="20"/>
  <c r="M763" i="20"/>
  <c r="L763" i="20"/>
  <c r="P762" i="20"/>
  <c r="O762" i="20"/>
  <c r="N762" i="20"/>
  <c r="M762" i="20"/>
  <c r="L762" i="20"/>
  <c r="P761" i="20"/>
  <c r="O761" i="20"/>
  <c r="N761" i="20"/>
  <c r="M761" i="20"/>
  <c r="L761" i="20"/>
  <c r="P760" i="20"/>
  <c r="O760" i="20"/>
  <c r="N760" i="20"/>
  <c r="M760" i="20"/>
  <c r="L760" i="20"/>
  <c r="P759" i="20"/>
  <c r="O759" i="20"/>
  <c r="N759" i="20"/>
  <c r="M759" i="20"/>
  <c r="L759" i="20"/>
  <c r="P758" i="20"/>
  <c r="O758" i="20"/>
  <c r="N758" i="20"/>
  <c r="M758" i="20"/>
  <c r="L758" i="20"/>
  <c r="P757" i="20"/>
  <c r="O757" i="20"/>
  <c r="N757" i="20"/>
  <c r="M757" i="20"/>
  <c r="L757" i="20"/>
  <c r="P756" i="20"/>
  <c r="O756" i="20"/>
  <c r="N756" i="20"/>
  <c r="M756" i="20"/>
  <c r="L756" i="20"/>
  <c r="P755" i="20"/>
  <c r="O755" i="20"/>
  <c r="N755" i="20"/>
  <c r="M755" i="20"/>
  <c r="L755" i="20"/>
  <c r="P754" i="20"/>
  <c r="O754" i="20"/>
  <c r="N754" i="20"/>
  <c r="M754" i="20"/>
  <c r="L754" i="20"/>
  <c r="P753" i="20"/>
  <c r="O753" i="20"/>
  <c r="N753" i="20"/>
  <c r="M753" i="20"/>
  <c r="L753" i="20"/>
  <c r="P752" i="20"/>
  <c r="O752" i="20"/>
  <c r="N752" i="20"/>
  <c r="M752" i="20"/>
  <c r="L752" i="20"/>
  <c r="P751" i="20"/>
  <c r="O751" i="20"/>
  <c r="N751" i="20"/>
  <c r="M751" i="20"/>
  <c r="L751" i="20"/>
  <c r="P750" i="20"/>
  <c r="O750" i="20"/>
  <c r="N750" i="20"/>
  <c r="M750" i="20"/>
  <c r="L750" i="20"/>
  <c r="P749" i="20"/>
  <c r="O749" i="20"/>
  <c r="N749" i="20"/>
  <c r="M749" i="20"/>
  <c r="L749" i="20"/>
  <c r="P748" i="20"/>
  <c r="O748" i="20"/>
  <c r="N748" i="20"/>
  <c r="M748" i="20"/>
  <c r="L748" i="20"/>
  <c r="P747" i="20"/>
  <c r="O747" i="20"/>
  <c r="N747" i="20"/>
  <c r="M747" i="20"/>
  <c r="L747" i="20"/>
  <c r="P746" i="20"/>
  <c r="O746" i="20"/>
  <c r="N746" i="20"/>
  <c r="M746" i="20"/>
  <c r="L746" i="20"/>
  <c r="P745" i="20"/>
  <c r="O745" i="20"/>
  <c r="N745" i="20"/>
  <c r="M745" i="20"/>
  <c r="L745" i="20"/>
  <c r="P744" i="20"/>
  <c r="O744" i="20"/>
  <c r="N744" i="20"/>
  <c r="M744" i="20"/>
  <c r="L744" i="20"/>
  <c r="P743" i="20"/>
  <c r="O743" i="20"/>
  <c r="N743" i="20"/>
  <c r="M743" i="20"/>
  <c r="L743" i="20"/>
  <c r="P742" i="20"/>
  <c r="O742" i="20"/>
  <c r="N742" i="20"/>
  <c r="M742" i="20"/>
  <c r="L742" i="20"/>
  <c r="P741" i="20"/>
  <c r="O741" i="20"/>
  <c r="N741" i="20"/>
  <c r="M741" i="20"/>
  <c r="L741" i="20"/>
  <c r="P740" i="20"/>
  <c r="O740" i="20"/>
  <c r="N740" i="20"/>
  <c r="M740" i="20"/>
  <c r="L740" i="20"/>
  <c r="P739" i="20"/>
  <c r="O739" i="20"/>
  <c r="N739" i="20"/>
  <c r="M739" i="20"/>
  <c r="L739" i="20"/>
  <c r="P738" i="20"/>
  <c r="O738" i="20"/>
  <c r="N738" i="20"/>
  <c r="M738" i="20"/>
  <c r="L738" i="20"/>
  <c r="P737" i="20"/>
  <c r="O737" i="20"/>
  <c r="N737" i="20"/>
  <c r="M737" i="20"/>
  <c r="L737" i="20"/>
  <c r="P736" i="20"/>
  <c r="O736" i="20"/>
  <c r="N736" i="20"/>
  <c r="M736" i="20"/>
  <c r="L736" i="20"/>
  <c r="P735" i="20"/>
  <c r="O735" i="20"/>
  <c r="N735" i="20"/>
  <c r="M735" i="20"/>
  <c r="L735" i="20"/>
  <c r="P734" i="20"/>
  <c r="O734" i="20"/>
  <c r="N734" i="20"/>
  <c r="M734" i="20"/>
  <c r="L734" i="20"/>
  <c r="P733" i="20"/>
  <c r="O733" i="20"/>
  <c r="N733" i="20"/>
  <c r="M733" i="20"/>
  <c r="L733" i="20"/>
  <c r="P732" i="20"/>
  <c r="O732" i="20"/>
  <c r="N732" i="20"/>
  <c r="M732" i="20"/>
  <c r="L732" i="20"/>
  <c r="P731" i="20"/>
  <c r="O731" i="20"/>
  <c r="N731" i="20"/>
  <c r="M731" i="20"/>
  <c r="L731" i="20"/>
  <c r="P730" i="20"/>
  <c r="O730" i="20"/>
  <c r="N730" i="20"/>
  <c r="M730" i="20"/>
  <c r="L730" i="20"/>
  <c r="P729" i="20"/>
  <c r="O729" i="20"/>
  <c r="N729" i="20"/>
  <c r="M729" i="20"/>
  <c r="L729" i="20"/>
  <c r="P728" i="20"/>
  <c r="O728" i="20"/>
  <c r="N728" i="20"/>
  <c r="M728" i="20"/>
  <c r="L728" i="20"/>
  <c r="P727" i="20"/>
  <c r="O727" i="20"/>
  <c r="N727" i="20"/>
  <c r="M727" i="20"/>
  <c r="L727" i="20"/>
  <c r="P726" i="20"/>
  <c r="O726" i="20"/>
  <c r="N726" i="20"/>
  <c r="M726" i="20"/>
  <c r="L726" i="20"/>
  <c r="P725" i="20"/>
  <c r="O725" i="20"/>
  <c r="N725" i="20"/>
  <c r="M725" i="20"/>
  <c r="L725" i="20"/>
  <c r="P724" i="20"/>
  <c r="O724" i="20"/>
  <c r="N724" i="20"/>
  <c r="M724" i="20"/>
  <c r="L724" i="20"/>
  <c r="P723" i="20"/>
  <c r="O723" i="20"/>
  <c r="N723" i="20"/>
  <c r="M723" i="20"/>
  <c r="L723" i="20"/>
  <c r="P722" i="20"/>
  <c r="O722" i="20"/>
  <c r="N722" i="20"/>
  <c r="M722" i="20"/>
  <c r="L722" i="20"/>
  <c r="P721" i="20"/>
  <c r="O721" i="20"/>
  <c r="N721" i="20"/>
  <c r="M721" i="20"/>
  <c r="L721" i="20"/>
  <c r="P720" i="20"/>
  <c r="O720" i="20"/>
  <c r="N720" i="20"/>
  <c r="M720" i="20"/>
  <c r="L720" i="20"/>
  <c r="P719" i="20"/>
  <c r="O719" i="20"/>
  <c r="N719" i="20"/>
  <c r="M719" i="20"/>
  <c r="L719" i="20"/>
  <c r="P718" i="20"/>
  <c r="O718" i="20"/>
  <c r="N718" i="20"/>
  <c r="M718" i="20"/>
  <c r="L718" i="20"/>
  <c r="P717" i="20"/>
  <c r="O717" i="20"/>
  <c r="N717" i="20"/>
  <c r="M717" i="20"/>
  <c r="L717" i="20"/>
  <c r="P716" i="20"/>
  <c r="O716" i="20"/>
  <c r="N716" i="20"/>
  <c r="M716" i="20"/>
  <c r="L716" i="20"/>
  <c r="P715" i="20"/>
  <c r="O715" i="20"/>
  <c r="N715" i="20"/>
  <c r="M715" i="20"/>
  <c r="L715" i="20"/>
  <c r="P714" i="20"/>
  <c r="O714" i="20"/>
  <c r="N714" i="20"/>
  <c r="M714" i="20"/>
  <c r="L714" i="20"/>
  <c r="P713" i="20"/>
  <c r="O713" i="20"/>
  <c r="N713" i="20"/>
  <c r="M713" i="20"/>
  <c r="L713" i="20"/>
  <c r="P712" i="20"/>
  <c r="O712" i="20"/>
  <c r="N712" i="20"/>
  <c r="M712" i="20"/>
  <c r="L712" i="20"/>
  <c r="P711" i="20"/>
  <c r="O711" i="20"/>
  <c r="N711" i="20"/>
  <c r="M711" i="20"/>
  <c r="L711" i="20"/>
  <c r="P710" i="20"/>
  <c r="O710" i="20"/>
  <c r="N710" i="20"/>
  <c r="M710" i="20"/>
  <c r="L710" i="20"/>
  <c r="P709" i="20"/>
  <c r="O709" i="20"/>
  <c r="N709" i="20"/>
  <c r="M709" i="20"/>
  <c r="L709" i="20"/>
  <c r="P708" i="20"/>
  <c r="O708" i="20"/>
  <c r="N708" i="20"/>
  <c r="M708" i="20"/>
  <c r="L708" i="20"/>
  <c r="P707" i="20"/>
  <c r="O707" i="20"/>
  <c r="N707" i="20"/>
  <c r="M707" i="20"/>
  <c r="L707" i="20"/>
  <c r="P706" i="20"/>
  <c r="O706" i="20"/>
  <c r="N706" i="20"/>
  <c r="M706" i="20"/>
  <c r="L706" i="20"/>
  <c r="P705" i="20"/>
  <c r="O705" i="20"/>
  <c r="N705" i="20"/>
  <c r="M705" i="20"/>
  <c r="L705" i="20"/>
  <c r="P704" i="20"/>
  <c r="O704" i="20"/>
  <c r="N704" i="20"/>
  <c r="M704" i="20"/>
  <c r="L704" i="20"/>
  <c r="P703" i="20"/>
  <c r="O703" i="20"/>
  <c r="N703" i="20"/>
  <c r="M703" i="20"/>
  <c r="L703" i="20"/>
  <c r="P702" i="20"/>
  <c r="O702" i="20"/>
  <c r="N702" i="20"/>
  <c r="M702" i="20"/>
  <c r="L702" i="20"/>
  <c r="P701" i="20"/>
  <c r="O701" i="20"/>
  <c r="N701" i="20"/>
  <c r="M701" i="20"/>
  <c r="L701" i="20"/>
  <c r="P700" i="20"/>
  <c r="O700" i="20"/>
  <c r="N700" i="20"/>
  <c r="M700" i="20"/>
  <c r="L700" i="20"/>
  <c r="P699" i="20"/>
  <c r="O699" i="20"/>
  <c r="N699" i="20"/>
  <c r="M699" i="20"/>
  <c r="L699" i="20"/>
  <c r="P698" i="20"/>
  <c r="O698" i="20"/>
  <c r="N698" i="20"/>
  <c r="M698" i="20"/>
  <c r="L698" i="20"/>
  <c r="P697" i="20"/>
  <c r="O697" i="20"/>
  <c r="N697" i="20"/>
  <c r="M697" i="20"/>
  <c r="L697" i="20"/>
  <c r="P696" i="20"/>
  <c r="O696" i="20"/>
  <c r="N696" i="20"/>
  <c r="M696" i="20"/>
  <c r="L696" i="20"/>
  <c r="P695" i="20"/>
  <c r="O695" i="20"/>
  <c r="N695" i="20"/>
  <c r="M695" i="20"/>
  <c r="L695" i="20"/>
  <c r="P694" i="20"/>
  <c r="O694" i="20"/>
  <c r="N694" i="20"/>
  <c r="M694" i="20"/>
  <c r="L694" i="20"/>
  <c r="P693" i="20"/>
  <c r="O693" i="20"/>
  <c r="N693" i="20"/>
  <c r="M693" i="20"/>
  <c r="L693" i="20"/>
  <c r="P692" i="20"/>
  <c r="O692" i="20"/>
  <c r="N692" i="20"/>
  <c r="M692" i="20"/>
  <c r="L692" i="20"/>
  <c r="P691" i="20"/>
  <c r="O691" i="20"/>
  <c r="N691" i="20"/>
  <c r="M691" i="20"/>
  <c r="L691" i="20"/>
  <c r="P690" i="20"/>
  <c r="O690" i="20"/>
  <c r="N690" i="20"/>
  <c r="M690" i="20"/>
  <c r="L690" i="20"/>
  <c r="P689" i="20"/>
  <c r="O689" i="20"/>
  <c r="N689" i="20"/>
  <c r="M689" i="20"/>
  <c r="L689" i="20"/>
  <c r="P688" i="20"/>
  <c r="O688" i="20"/>
  <c r="N688" i="20"/>
  <c r="M688" i="20"/>
  <c r="L688" i="20"/>
  <c r="P687" i="20"/>
  <c r="O687" i="20"/>
  <c r="N687" i="20"/>
  <c r="M687" i="20"/>
  <c r="L687" i="20"/>
  <c r="P686" i="20"/>
  <c r="O686" i="20"/>
  <c r="N686" i="20"/>
  <c r="M686" i="20"/>
  <c r="L686" i="20"/>
  <c r="P685" i="20"/>
  <c r="O685" i="20"/>
  <c r="N685" i="20"/>
  <c r="M685" i="20"/>
  <c r="L685" i="20"/>
  <c r="P684" i="20"/>
  <c r="O684" i="20"/>
  <c r="N684" i="20"/>
  <c r="M684" i="20"/>
  <c r="L684" i="20"/>
  <c r="P683" i="20"/>
  <c r="O683" i="20"/>
  <c r="N683" i="20"/>
  <c r="M683" i="20"/>
  <c r="L683" i="20"/>
  <c r="P682" i="20"/>
  <c r="O682" i="20"/>
  <c r="N682" i="20"/>
  <c r="M682" i="20"/>
  <c r="L682" i="20"/>
  <c r="P681" i="20"/>
  <c r="O681" i="20"/>
  <c r="N681" i="20"/>
  <c r="M681" i="20"/>
  <c r="L681" i="20"/>
  <c r="P680" i="20"/>
  <c r="O680" i="20"/>
  <c r="N680" i="20"/>
  <c r="M680" i="20"/>
  <c r="L680" i="20"/>
  <c r="P679" i="20"/>
  <c r="O679" i="20"/>
  <c r="N679" i="20"/>
  <c r="M679" i="20"/>
  <c r="L679" i="20"/>
  <c r="P678" i="20"/>
  <c r="O678" i="20"/>
  <c r="N678" i="20"/>
  <c r="M678" i="20"/>
  <c r="L678" i="20"/>
  <c r="P677" i="20"/>
  <c r="O677" i="20"/>
  <c r="N677" i="20"/>
  <c r="M677" i="20"/>
  <c r="L677" i="20"/>
  <c r="P676" i="20"/>
  <c r="O676" i="20"/>
  <c r="N676" i="20"/>
  <c r="M676" i="20"/>
  <c r="L676" i="20"/>
  <c r="P675" i="20"/>
  <c r="O675" i="20"/>
  <c r="N675" i="20"/>
  <c r="M675" i="20"/>
  <c r="L675" i="20"/>
  <c r="P674" i="20"/>
  <c r="O674" i="20"/>
  <c r="N674" i="20"/>
  <c r="M674" i="20"/>
  <c r="L674" i="20"/>
  <c r="P673" i="20"/>
  <c r="O673" i="20"/>
  <c r="N673" i="20"/>
  <c r="M673" i="20"/>
  <c r="L673" i="20"/>
  <c r="P672" i="20"/>
  <c r="O672" i="20"/>
  <c r="N672" i="20"/>
  <c r="M672" i="20"/>
  <c r="L672" i="20"/>
  <c r="P671" i="20"/>
  <c r="O671" i="20"/>
  <c r="N671" i="20"/>
  <c r="M671" i="20"/>
  <c r="L671" i="20"/>
  <c r="P670" i="20"/>
  <c r="O670" i="20"/>
  <c r="N670" i="20"/>
  <c r="M670" i="20"/>
  <c r="L670" i="20"/>
  <c r="P669" i="20"/>
  <c r="O669" i="20"/>
  <c r="N669" i="20"/>
  <c r="M669" i="20"/>
  <c r="L669" i="20"/>
  <c r="P668" i="20"/>
  <c r="O668" i="20"/>
  <c r="N668" i="20"/>
  <c r="M668" i="20"/>
  <c r="L668" i="20"/>
  <c r="P667" i="20"/>
  <c r="O667" i="20"/>
  <c r="N667" i="20"/>
  <c r="M667" i="20"/>
  <c r="L667" i="20"/>
  <c r="P666" i="20"/>
  <c r="O666" i="20"/>
  <c r="N666" i="20"/>
  <c r="M666" i="20"/>
  <c r="L666" i="20"/>
  <c r="P665" i="20"/>
  <c r="O665" i="20"/>
  <c r="N665" i="20"/>
  <c r="M665" i="20"/>
  <c r="L665" i="20"/>
  <c r="P664" i="20"/>
  <c r="O664" i="20"/>
  <c r="N664" i="20"/>
  <c r="M664" i="20"/>
  <c r="L664" i="20"/>
  <c r="P663" i="20"/>
  <c r="O663" i="20"/>
  <c r="N663" i="20"/>
  <c r="M663" i="20"/>
  <c r="L663" i="20"/>
  <c r="P662" i="20"/>
  <c r="O662" i="20"/>
  <c r="N662" i="20"/>
  <c r="M662" i="20"/>
  <c r="L662" i="20"/>
  <c r="P661" i="20"/>
  <c r="O661" i="20"/>
  <c r="N661" i="20"/>
  <c r="M661" i="20"/>
  <c r="L661" i="20"/>
  <c r="P660" i="20"/>
  <c r="O660" i="20"/>
  <c r="N660" i="20"/>
  <c r="M660" i="20"/>
  <c r="L660" i="20"/>
  <c r="P659" i="20"/>
  <c r="O659" i="20"/>
  <c r="N659" i="20"/>
  <c r="M659" i="20"/>
  <c r="L659" i="20"/>
  <c r="P658" i="20"/>
  <c r="O658" i="20"/>
  <c r="N658" i="20"/>
  <c r="M658" i="20"/>
  <c r="L658" i="20"/>
  <c r="P657" i="20"/>
  <c r="O657" i="20"/>
  <c r="N657" i="20"/>
  <c r="M657" i="20"/>
  <c r="L657" i="20"/>
  <c r="P656" i="20"/>
  <c r="O656" i="20"/>
  <c r="N656" i="20"/>
  <c r="M656" i="20"/>
  <c r="L656" i="20"/>
  <c r="P655" i="20"/>
  <c r="O655" i="20"/>
  <c r="N655" i="20"/>
  <c r="M655" i="20"/>
  <c r="L655" i="20"/>
  <c r="P654" i="20"/>
  <c r="O654" i="20"/>
  <c r="N654" i="20"/>
  <c r="M654" i="20"/>
  <c r="L654" i="20"/>
  <c r="P653" i="20"/>
  <c r="O653" i="20"/>
  <c r="N653" i="20"/>
  <c r="M653" i="20"/>
  <c r="L653" i="20"/>
  <c r="P652" i="20"/>
  <c r="O652" i="20"/>
  <c r="N652" i="20"/>
  <c r="M652" i="20"/>
  <c r="L652" i="20"/>
  <c r="P651" i="20"/>
  <c r="O651" i="20"/>
  <c r="N651" i="20"/>
  <c r="M651" i="20"/>
  <c r="L651" i="20"/>
  <c r="P650" i="20"/>
  <c r="O650" i="20"/>
  <c r="N650" i="20"/>
  <c r="M650" i="20"/>
  <c r="L650" i="20"/>
  <c r="P649" i="20"/>
  <c r="O649" i="20"/>
  <c r="N649" i="20"/>
  <c r="M649" i="20"/>
  <c r="L649" i="20"/>
  <c r="P648" i="20"/>
  <c r="O648" i="20"/>
  <c r="N648" i="20"/>
  <c r="M648" i="20"/>
  <c r="L648" i="20"/>
  <c r="P647" i="20"/>
  <c r="O647" i="20"/>
  <c r="N647" i="20"/>
  <c r="M647" i="20"/>
  <c r="L647" i="20"/>
  <c r="P646" i="20"/>
  <c r="O646" i="20"/>
  <c r="N646" i="20"/>
  <c r="M646" i="20"/>
  <c r="L646" i="20"/>
  <c r="P645" i="20"/>
  <c r="O645" i="20"/>
  <c r="N645" i="20"/>
  <c r="M645" i="20"/>
  <c r="L645" i="20"/>
  <c r="P644" i="20"/>
  <c r="O644" i="20"/>
  <c r="N644" i="20"/>
  <c r="M644" i="20"/>
  <c r="L644" i="20"/>
  <c r="P643" i="20"/>
  <c r="O643" i="20"/>
  <c r="N643" i="20"/>
  <c r="M643" i="20"/>
  <c r="L643" i="20"/>
  <c r="P642" i="20"/>
  <c r="O642" i="20"/>
  <c r="N642" i="20"/>
  <c r="M642" i="20"/>
  <c r="L642" i="20"/>
  <c r="P641" i="20"/>
  <c r="O641" i="20"/>
  <c r="N641" i="20"/>
  <c r="M641" i="20"/>
  <c r="L641" i="20"/>
  <c r="P640" i="20"/>
  <c r="O640" i="20"/>
  <c r="N640" i="20"/>
  <c r="M640" i="20"/>
  <c r="L640" i="20"/>
  <c r="P639" i="20"/>
  <c r="O639" i="20"/>
  <c r="N639" i="20"/>
  <c r="M639" i="20"/>
  <c r="L639" i="20"/>
  <c r="P638" i="20"/>
  <c r="O638" i="20"/>
  <c r="N638" i="20"/>
  <c r="M638" i="20"/>
  <c r="L638" i="20"/>
  <c r="P637" i="20"/>
  <c r="O637" i="20"/>
  <c r="N637" i="20"/>
  <c r="M637" i="20"/>
  <c r="L637" i="20"/>
  <c r="P636" i="20"/>
  <c r="O636" i="20"/>
  <c r="N636" i="20"/>
  <c r="M636" i="20"/>
  <c r="L636" i="20"/>
  <c r="P635" i="20"/>
  <c r="O635" i="20"/>
  <c r="N635" i="20"/>
  <c r="M635" i="20"/>
  <c r="L635" i="20"/>
  <c r="P634" i="20"/>
  <c r="O634" i="20"/>
  <c r="N634" i="20"/>
  <c r="M634" i="20"/>
  <c r="L634" i="20"/>
  <c r="P633" i="20"/>
  <c r="O633" i="20"/>
  <c r="N633" i="20"/>
  <c r="M633" i="20"/>
  <c r="L633" i="20"/>
  <c r="P632" i="20"/>
  <c r="O632" i="20"/>
  <c r="N632" i="20"/>
  <c r="M632" i="20"/>
  <c r="L632" i="20"/>
  <c r="P631" i="20"/>
  <c r="O631" i="20"/>
  <c r="N631" i="20"/>
  <c r="M631" i="20"/>
  <c r="L631" i="20"/>
  <c r="P630" i="20"/>
  <c r="O630" i="20"/>
  <c r="N630" i="20"/>
  <c r="M630" i="20"/>
  <c r="L630" i="20"/>
  <c r="P629" i="20"/>
  <c r="O629" i="20"/>
  <c r="N629" i="20"/>
  <c r="M629" i="20"/>
  <c r="L629" i="20"/>
  <c r="P628" i="20"/>
  <c r="O628" i="20"/>
  <c r="N628" i="20"/>
  <c r="M628" i="20"/>
  <c r="L628" i="20"/>
  <c r="P627" i="20"/>
  <c r="O627" i="20"/>
  <c r="N627" i="20"/>
  <c r="M627" i="20"/>
  <c r="L627" i="20"/>
  <c r="P626" i="20"/>
  <c r="O626" i="20"/>
  <c r="N626" i="20"/>
  <c r="M626" i="20"/>
  <c r="L626" i="20"/>
  <c r="P625" i="20"/>
  <c r="O625" i="20"/>
  <c r="N625" i="20"/>
  <c r="M625" i="20"/>
  <c r="L625" i="20"/>
  <c r="P624" i="20"/>
  <c r="O624" i="20"/>
  <c r="N624" i="20"/>
  <c r="M624" i="20"/>
  <c r="L624" i="20"/>
  <c r="P623" i="20"/>
  <c r="O623" i="20"/>
  <c r="N623" i="20"/>
  <c r="M623" i="20"/>
  <c r="L623" i="20"/>
  <c r="P622" i="20"/>
  <c r="O622" i="20"/>
  <c r="N622" i="20"/>
  <c r="M622" i="20"/>
  <c r="L622" i="20"/>
  <c r="P621" i="20"/>
  <c r="O621" i="20"/>
  <c r="N621" i="20"/>
  <c r="M621" i="20"/>
  <c r="L621" i="20"/>
  <c r="P620" i="20"/>
  <c r="O620" i="20"/>
  <c r="N620" i="20"/>
  <c r="M620" i="20"/>
  <c r="L620" i="20"/>
  <c r="P619" i="20"/>
  <c r="O619" i="20"/>
  <c r="N619" i="20"/>
  <c r="M619" i="20"/>
  <c r="L619" i="20"/>
  <c r="P618" i="20"/>
  <c r="O618" i="20"/>
  <c r="N618" i="20"/>
  <c r="M618" i="20"/>
  <c r="L618" i="20"/>
  <c r="P617" i="20"/>
  <c r="O617" i="20"/>
  <c r="N617" i="20"/>
  <c r="M617" i="20"/>
  <c r="L617" i="20"/>
  <c r="P616" i="20"/>
  <c r="O616" i="20"/>
  <c r="N616" i="20"/>
  <c r="M616" i="20"/>
  <c r="L616" i="20"/>
  <c r="P615" i="20"/>
  <c r="O615" i="20"/>
  <c r="N615" i="20"/>
  <c r="M615" i="20"/>
  <c r="L615" i="20"/>
  <c r="P614" i="20"/>
  <c r="O614" i="20"/>
  <c r="N614" i="20"/>
  <c r="M614" i="20"/>
  <c r="L614" i="20"/>
  <c r="P613" i="20"/>
  <c r="O613" i="20"/>
  <c r="N613" i="20"/>
  <c r="M613" i="20"/>
  <c r="L613" i="20"/>
  <c r="P612" i="20"/>
  <c r="O612" i="20"/>
  <c r="N612" i="20"/>
  <c r="M612" i="20"/>
  <c r="L612" i="20"/>
  <c r="P611" i="20"/>
  <c r="O611" i="20"/>
  <c r="N611" i="20"/>
  <c r="M611" i="20"/>
  <c r="L611" i="20"/>
  <c r="P610" i="20"/>
  <c r="O610" i="20"/>
  <c r="N610" i="20"/>
  <c r="M610" i="20"/>
  <c r="L610" i="20"/>
  <c r="P609" i="20"/>
  <c r="O609" i="20"/>
  <c r="N609" i="20"/>
  <c r="M609" i="20"/>
  <c r="L609" i="20"/>
  <c r="P608" i="20"/>
  <c r="O608" i="20"/>
  <c r="N608" i="20"/>
  <c r="M608" i="20"/>
  <c r="L608" i="20"/>
  <c r="P607" i="20"/>
  <c r="O607" i="20"/>
  <c r="N607" i="20"/>
  <c r="M607" i="20"/>
  <c r="L607" i="20"/>
  <c r="P606" i="20"/>
  <c r="O606" i="20"/>
  <c r="N606" i="20"/>
  <c r="M606" i="20"/>
  <c r="L606" i="20"/>
  <c r="P605" i="20"/>
  <c r="O605" i="20"/>
  <c r="N605" i="20"/>
  <c r="M605" i="20"/>
  <c r="L605" i="20"/>
  <c r="P604" i="20"/>
  <c r="O604" i="20"/>
  <c r="N604" i="20"/>
  <c r="M604" i="20"/>
  <c r="L604" i="20"/>
  <c r="P603" i="20"/>
  <c r="O603" i="20"/>
  <c r="N603" i="20"/>
  <c r="M603" i="20"/>
  <c r="L603" i="20"/>
  <c r="P602" i="20"/>
  <c r="O602" i="20"/>
  <c r="N602" i="20"/>
  <c r="M602" i="20"/>
  <c r="L602" i="20"/>
  <c r="P601" i="20"/>
  <c r="O601" i="20"/>
  <c r="N601" i="20"/>
  <c r="M601" i="20"/>
  <c r="L601" i="20"/>
  <c r="P600" i="20"/>
  <c r="O600" i="20"/>
  <c r="N600" i="20"/>
  <c r="M600" i="20"/>
  <c r="L600" i="20"/>
  <c r="P599" i="20"/>
  <c r="O599" i="20"/>
  <c r="N599" i="20"/>
  <c r="M599" i="20"/>
  <c r="L599" i="20"/>
  <c r="P598" i="20"/>
  <c r="O598" i="20"/>
  <c r="N598" i="20"/>
  <c r="M598" i="20"/>
  <c r="L598" i="20"/>
  <c r="P597" i="20"/>
  <c r="O597" i="20"/>
  <c r="N597" i="20"/>
  <c r="M597" i="20"/>
  <c r="L597" i="20"/>
  <c r="P596" i="20"/>
  <c r="O596" i="20"/>
  <c r="N596" i="20"/>
  <c r="M596" i="20"/>
  <c r="L596" i="20"/>
  <c r="P595" i="20"/>
  <c r="O595" i="20"/>
  <c r="N595" i="20"/>
  <c r="M595" i="20"/>
  <c r="L595" i="20"/>
  <c r="P594" i="20"/>
  <c r="O594" i="20"/>
  <c r="N594" i="20"/>
  <c r="M594" i="20"/>
  <c r="L594" i="20"/>
  <c r="P593" i="20"/>
  <c r="O593" i="20"/>
  <c r="N593" i="20"/>
  <c r="M593" i="20"/>
  <c r="L593" i="20"/>
  <c r="P592" i="20"/>
  <c r="O592" i="20"/>
  <c r="N592" i="20"/>
  <c r="M592" i="20"/>
  <c r="L592" i="20"/>
  <c r="P591" i="20"/>
  <c r="O591" i="20"/>
  <c r="N591" i="20"/>
  <c r="M591" i="20"/>
  <c r="L591" i="20"/>
  <c r="P590" i="20"/>
  <c r="O590" i="20"/>
  <c r="N590" i="20"/>
  <c r="M590" i="20"/>
  <c r="L590" i="20"/>
  <c r="P589" i="20"/>
  <c r="O589" i="20"/>
  <c r="N589" i="20"/>
  <c r="M589" i="20"/>
  <c r="L589" i="20"/>
  <c r="P588" i="20"/>
  <c r="O588" i="20"/>
  <c r="N588" i="20"/>
  <c r="M588" i="20"/>
  <c r="L588" i="20"/>
  <c r="P587" i="20"/>
  <c r="O587" i="20"/>
  <c r="N587" i="20"/>
  <c r="M587" i="20"/>
  <c r="L587" i="20"/>
  <c r="P586" i="20"/>
  <c r="O586" i="20"/>
  <c r="N586" i="20"/>
  <c r="M586" i="20"/>
  <c r="L586" i="20"/>
  <c r="P585" i="20"/>
  <c r="O585" i="20"/>
  <c r="N585" i="20"/>
  <c r="M585" i="20"/>
  <c r="L585" i="20"/>
  <c r="P584" i="20"/>
  <c r="O584" i="20"/>
  <c r="N584" i="20"/>
  <c r="M584" i="20"/>
  <c r="L584" i="20"/>
  <c r="P583" i="20"/>
  <c r="O583" i="20"/>
  <c r="N583" i="20"/>
  <c r="M583" i="20"/>
  <c r="L583" i="20"/>
  <c r="P582" i="20"/>
  <c r="O582" i="20"/>
  <c r="N582" i="20"/>
  <c r="M582" i="20"/>
  <c r="L582" i="20"/>
  <c r="P581" i="20"/>
  <c r="O581" i="20"/>
  <c r="N581" i="20"/>
  <c r="M581" i="20"/>
  <c r="L581" i="20"/>
  <c r="P580" i="20"/>
  <c r="O580" i="20"/>
  <c r="N580" i="20"/>
  <c r="M580" i="20"/>
  <c r="L580" i="20"/>
  <c r="P579" i="20"/>
  <c r="O579" i="20"/>
  <c r="N579" i="20"/>
  <c r="M579" i="20"/>
  <c r="L579" i="20"/>
  <c r="P578" i="20"/>
  <c r="O578" i="20"/>
  <c r="N578" i="20"/>
  <c r="M578" i="20"/>
  <c r="L578" i="20"/>
  <c r="P577" i="20"/>
  <c r="O577" i="20"/>
  <c r="N577" i="20"/>
  <c r="M577" i="20"/>
  <c r="L577" i="20"/>
  <c r="P576" i="20"/>
  <c r="O576" i="20"/>
  <c r="N576" i="20"/>
  <c r="M576" i="20"/>
  <c r="L576" i="20"/>
  <c r="P575" i="20"/>
  <c r="O575" i="20"/>
  <c r="N575" i="20"/>
  <c r="M575" i="20"/>
  <c r="L575" i="20"/>
  <c r="P574" i="20"/>
  <c r="O574" i="20"/>
  <c r="N574" i="20"/>
  <c r="M574" i="20"/>
  <c r="L574" i="20"/>
  <c r="P573" i="20"/>
  <c r="O573" i="20"/>
  <c r="N573" i="20"/>
  <c r="M573" i="20"/>
  <c r="L573" i="20"/>
  <c r="P572" i="20"/>
  <c r="O572" i="20"/>
  <c r="N572" i="20"/>
  <c r="M572" i="20"/>
  <c r="L572" i="20"/>
  <c r="P571" i="20"/>
  <c r="O571" i="20"/>
  <c r="N571" i="20"/>
  <c r="M571" i="20"/>
  <c r="L571" i="20"/>
  <c r="P570" i="20"/>
  <c r="O570" i="20"/>
  <c r="N570" i="20"/>
  <c r="M570" i="20"/>
  <c r="L570" i="20"/>
  <c r="P569" i="20"/>
  <c r="O569" i="20"/>
  <c r="N569" i="20"/>
  <c r="M569" i="20"/>
  <c r="L569" i="20"/>
  <c r="P568" i="20"/>
  <c r="O568" i="20"/>
  <c r="N568" i="20"/>
  <c r="M568" i="20"/>
  <c r="L568" i="20"/>
  <c r="P567" i="20"/>
  <c r="O567" i="20"/>
  <c r="N567" i="20"/>
  <c r="M567" i="20"/>
  <c r="L567" i="20"/>
  <c r="P566" i="20"/>
  <c r="O566" i="20"/>
  <c r="N566" i="20"/>
  <c r="M566" i="20"/>
  <c r="L566" i="20"/>
  <c r="P565" i="20"/>
  <c r="O565" i="20"/>
  <c r="N565" i="20"/>
  <c r="M565" i="20"/>
  <c r="L565" i="20"/>
  <c r="P564" i="20"/>
  <c r="O564" i="20"/>
  <c r="N564" i="20"/>
  <c r="M564" i="20"/>
  <c r="L564" i="20"/>
  <c r="P563" i="20"/>
  <c r="O563" i="20"/>
  <c r="N563" i="20"/>
  <c r="M563" i="20"/>
  <c r="L563" i="20"/>
  <c r="P562" i="20"/>
  <c r="O562" i="20"/>
  <c r="N562" i="20"/>
  <c r="M562" i="20"/>
  <c r="L562" i="20"/>
  <c r="P561" i="20"/>
  <c r="O561" i="20"/>
  <c r="N561" i="20"/>
  <c r="M561" i="20"/>
  <c r="L561" i="20"/>
  <c r="P560" i="20"/>
  <c r="O560" i="20"/>
  <c r="N560" i="20"/>
  <c r="M560" i="20"/>
  <c r="L560" i="20"/>
  <c r="P559" i="20"/>
  <c r="O559" i="20"/>
  <c r="N559" i="20"/>
  <c r="M559" i="20"/>
  <c r="L559" i="20"/>
  <c r="P558" i="20"/>
  <c r="O558" i="20"/>
  <c r="N558" i="20"/>
  <c r="M558" i="20"/>
  <c r="L558" i="20"/>
  <c r="P557" i="20"/>
  <c r="O557" i="20"/>
  <c r="N557" i="20"/>
  <c r="M557" i="20"/>
  <c r="L557" i="20"/>
  <c r="P556" i="20"/>
  <c r="O556" i="20"/>
  <c r="N556" i="20"/>
  <c r="M556" i="20"/>
  <c r="L556" i="20"/>
  <c r="P555" i="20"/>
  <c r="O555" i="20"/>
  <c r="N555" i="20"/>
  <c r="M555" i="20"/>
  <c r="L555" i="20"/>
  <c r="P554" i="20"/>
  <c r="O554" i="20"/>
  <c r="N554" i="20"/>
  <c r="M554" i="20"/>
  <c r="L554" i="20"/>
  <c r="P553" i="20"/>
  <c r="O553" i="20"/>
  <c r="N553" i="20"/>
  <c r="M553" i="20"/>
  <c r="L553" i="20"/>
  <c r="P552" i="20"/>
  <c r="O552" i="20"/>
  <c r="N552" i="20"/>
  <c r="M552" i="20"/>
  <c r="L552" i="20"/>
  <c r="P551" i="20"/>
  <c r="O551" i="20"/>
  <c r="N551" i="20"/>
  <c r="M551" i="20"/>
  <c r="L551" i="20"/>
  <c r="P550" i="20"/>
  <c r="O550" i="20"/>
  <c r="N550" i="20"/>
  <c r="M550" i="20"/>
  <c r="L550" i="20"/>
  <c r="P549" i="20"/>
  <c r="O549" i="20"/>
  <c r="N549" i="20"/>
  <c r="M549" i="20"/>
  <c r="L549" i="20"/>
  <c r="P548" i="20"/>
  <c r="O548" i="20"/>
  <c r="N548" i="20"/>
  <c r="M548" i="20"/>
  <c r="L548" i="20"/>
  <c r="P547" i="20"/>
  <c r="O547" i="20"/>
  <c r="N547" i="20"/>
  <c r="M547" i="20"/>
  <c r="L547" i="20"/>
  <c r="P546" i="20"/>
  <c r="O546" i="20"/>
  <c r="N546" i="20"/>
  <c r="M546" i="20"/>
  <c r="L546" i="20"/>
  <c r="P545" i="20"/>
  <c r="O545" i="20"/>
  <c r="N545" i="20"/>
  <c r="M545" i="20"/>
  <c r="L545" i="20"/>
  <c r="P544" i="20"/>
  <c r="O544" i="20"/>
  <c r="N544" i="20"/>
  <c r="M544" i="20"/>
  <c r="L544" i="20"/>
  <c r="P543" i="20"/>
  <c r="O543" i="20"/>
  <c r="N543" i="20"/>
  <c r="M543" i="20"/>
  <c r="L543" i="20"/>
  <c r="P542" i="20"/>
  <c r="O542" i="20"/>
  <c r="N542" i="20"/>
  <c r="M542" i="20"/>
  <c r="L542" i="20"/>
  <c r="P541" i="20"/>
  <c r="O541" i="20"/>
  <c r="N541" i="20"/>
  <c r="M541" i="20"/>
  <c r="L541" i="20"/>
  <c r="P540" i="20"/>
  <c r="O540" i="20"/>
  <c r="N540" i="20"/>
  <c r="M540" i="20"/>
  <c r="L540" i="20"/>
  <c r="P539" i="20"/>
  <c r="O539" i="20"/>
  <c r="N539" i="20"/>
  <c r="M539" i="20"/>
  <c r="L539" i="20"/>
  <c r="P538" i="20"/>
  <c r="O538" i="20"/>
  <c r="N538" i="20"/>
  <c r="M538" i="20"/>
  <c r="L538" i="20"/>
  <c r="P537" i="20"/>
  <c r="O537" i="20"/>
  <c r="N537" i="20"/>
  <c r="M537" i="20"/>
  <c r="L537" i="20"/>
  <c r="P536" i="20"/>
  <c r="O536" i="20"/>
  <c r="N536" i="20"/>
  <c r="M536" i="20"/>
  <c r="L536" i="20"/>
  <c r="P535" i="20"/>
  <c r="O535" i="20"/>
  <c r="N535" i="20"/>
  <c r="M535" i="20"/>
  <c r="L535" i="20"/>
  <c r="P534" i="20"/>
  <c r="O534" i="20"/>
  <c r="N534" i="20"/>
  <c r="M534" i="20"/>
  <c r="L534" i="20"/>
  <c r="P533" i="20"/>
  <c r="O533" i="20"/>
  <c r="N533" i="20"/>
  <c r="M533" i="20"/>
  <c r="L533" i="20"/>
  <c r="P532" i="20"/>
  <c r="O532" i="20"/>
  <c r="N532" i="20"/>
  <c r="M532" i="20"/>
  <c r="L532" i="20"/>
  <c r="P531" i="20"/>
  <c r="O531" i="20"/>
  <c r="N531" i="20"/>
  <c r="M531" i="20"/>
  <c r="L531" i="20"/>
  <c r="P530" i="20"/>
  <c r="O530" i="20"/>
  <c r="N530" i="20"/>
  <c r="M530" i="20"/>
  <c r="L530" i="20"/>
  <c r="P529" i="20"/>
  <c r="O529" i="20"/>
  <c r="N529" i="20"/>
  <c r="M529" i="20"/>
  <c r="L529" i="20"/>
  <c r="P528" i="20"/>
  <c r="O528" i="20"/>
  <c r="N528" i="20"/>
  <c r="M528" i="20"/>
  <c r="L528" i="20"/>
  <c r="P527" i="20"/>
  <c r="O527" i="20"/>
  <c r="N527" i="20"/>
  <c r="M527" i="20"/>
  <c r="L527" i="20"/>
  <c r="P526" i="20"/>
  <c r="O526" i="20"/>
  <c r="N526" i="20"/>
  <c r="M526" i="20"/>
  <c r="L526" i="20"/>
  <c r="P525" i="20"/>
  <c r="O525" i="20"/>
  <c r="N525" i="20"/>
  <c r="M525" i="20"/>
  <c r="L525" i="20"/>
  <c r="P524" i="20"/>
  <c r="O524" i="20"/>
  <c r="N524" i="20"/>
  <c r="M524" i="20"/>
  <c r="L524" i="20"/>
  <c r="P523" i="20"/>
  <c r="O523" i="20"/>
  <c r="N523" i="20"/>
  <c r="M523" i="20"/>
  <c r="L523" i="20"/>
  <c r="P522" i="20"/>
  <c r="O522" i="20"/>
  <c r="N522" i="20"/>
  <c r="M522" i="20"/>
  <c r="L522" i="20"/>
  <c r="P521" i="20"/>
  <c r="O521" i="20"/>
  <c r="N521" i="20"/>
  <c r="M521" i="20"/>
  <c r="L521" i="20"/>
  <c r="P520" i="20"/>
  <c r="O520" i="20"/>
  <c r="N520" i="20"/>
  <c r="M520" i="20"/>
  <c r="L520" i="20"/>
  <c r="P519" i="20"/>
  <c r="O519" i="20"/>
  <c r="N519" i="20"/>
  <c r="M519" i="20"/>
  <c r="L519" i="20"/>
  <c r="P518" i="20"/>
  <c r="O518" i="20"/>
  <c r="N518" i="20"/>
  <c r="M518" i="20"/>
  <c r="L518" i="20"/>
  <c r="P517" i="20"/>
  <c r="O517" i="20"/>
  <c r="N517" i="20"/>
  <c r="M517" i="20"/>
  <c r="L517" i="20"/>
  <c r="P516" i="20"/>
  <c r="O516" i="20"/>
  <c r="N516" i="20"/>
  <c r="M516" i="20"/>
  <c r="L516" i="20"/>
  <c r="P515" i="20"/>
  <c r="O515" i="20"/>
  <c r="N515" i="20"/>
  <c r="M515" i="20"/>
  <c r="L515" i="20"/>
  <c r="P514" i="20"/>
  <c r="O514" i="20"/>
  <c r="N514" i="20"/>
  <c r="M514" i="20"/>
  <c r="L514" i="20"/>
  <c r="P513" i="20"/>
  <c r="O513" i="20"/>
  <c r="N513" i="20"/>
  <c r="M513" i="20"/>
  <c r="L513" i="20"/>
  <c r="P512" i="20"/>
  <c r="O512" i="20"/>
  <c r="N512" i="20"/>
  <c r="M512" i="20"/>
  <c r="L512" i="20"/>
  <c r="P511" i="20"/>
  <c r="O511" i="20"/>
  <c r="N511" i="20"/>
  <c r="M511" i="20"/>
  <c r="L511" i="20"/>
  <c r="P510" i="20"/>
  <c r="O510" i="20"/>
  <c r="N510" i="20"/>
  <c r="M510" i="20"/>
  <c r="L510" i="20"/>
  <c r="P509" i="20"/>
  <c r="O509" i="20"/>
  <c r="N509" i="20"/>
  <c r="M509" i="20"/>
  <c r="L509" i="20"/>
  <c r="P508" i="20"/>
  <c r="O508" i="20"/>
  <c r="N508" i="20"/>
  <c r="M508" i="20"/>
  <c r="L508" i="20"/>
  <c r="P507" i="20"/>
  <c r="O507" i="20"/>
  <c r="N507" i="20"/>
  <c r="M507" i="20"/>
  <c r="L507" i="20"/>
  <c r="P506" i="20"/>
  <c r="O506" i="20"/>
  <c r="N506" i="20"/>
  <c r="M506" i="20"/>
  <c r="L506" i="20"/>
  <c r="P505" i="20"/>
  <c r="O505" i="20"/>
  <c r="N505" i="20"/>
  <c r="M505" i="20"/>
  <c r="L505" i="20"/>
  <c r="P504" i="20"/>
  <c r="O504" i="20"/>
  <c r="N504" i="20"/>
  <c r="M504" i="20"/>
  <c r="L504" i="20"/>
  <c r="P503" i="20"/>
  <c r="O503" i="20"/>
  <c r="N503" i="20"/>
  <c r="M503" i="20"/>
  <c r="L503" i="20"/>
  <c r="P502" i="20"/>
  <c r="O502" i="20"/>
  <c r="N502" i="20"/>
  <c r="M502" i="20"/>
  <c r="L502" i="20"/>
  <c r="P501" i="20"/>
  <c r="O501" i="20"/>
  <c r="N501" i="20"/>
  <c r="M501" i="20"/>
  <c r="L501" i="20"/>
  <c r="P500" i="20"/>
  <c r="O500" i="20"/>
  <c r="N500" i="20"/>
  <c r="M500" i="20"/>
  <c r="L500" i="20"/>
  <c r="P499" i="20"/>
  <c r="O499" i="20"/>
  <c r="N499" i="20"/>
  <c r="M499" i="20"/>
  <c r="L499" i="20"/>
  <c r="P498" i="20"/>
  <c r="O498" i="20"/>
  <c r="N498" i="20"/>
  <c r="M498" i="20"/>
  <c r="L498" i="20"/>
  <c r="P497" i="20"/>
  <c r="O497" i="20"/>
  <c r="N497" i="20"/>
  <c r="M497" i="20"/>
  <c r="L497" i="20"/>
  <c r="P496" i="20"/>
  <c r="O496" i="20"/>
  <c r="N496" i="20"/>
  <c r="M496" i="20"/>
  <c r="L496" i="20"/>
  <c r="P495" i="20"/>
  <c r="O495" i="20"/>
  <c r="N495" i="20"/>
  <c r="M495" i="20"/>
  <c r="L495" i="20"/>
  <c r="P494" i="20"/>
  <c r="O494" i="20"/>
  <c r="N494" i="20"/>
  <c r="M494" i="20"/>
  <c r="L494" i="20"/>
  <c r="P493" i="20"/>
  <c r="O493" i="20"/>
  <c r="N493" i="20"/>
  <c r="M493" i="20"/>
  <c r="L493" i="20"/>
  <c r="P492" i="20"/>
  <c r="O492" i="20"/>
  <c r="N492" i="20"/>
  <c r="M492" i="20"/>
  <c r="L492" i="20"/>
  <c r="P491" i="20"/>
  <c r="O491" i="20"/>
  <c r="N491" i="20"/>
  <c r="M491" i="20"/>
  <c r="L491" i="20"/>
  <c r="P490" i="20"/>
  <c r="O490" i="20"/>
  <c r="N490" i="20"/>
  <c r="M490" i="20"/>
  <c r="L490" i="20"/>
  <c r="P489" i="20"/>
  <c r="O489" i="20"/>
  <c r="N489" i="20"/>
  <c r="M489" i="20"/>
  <c r="L489" i="20"/>
  <c r="P488" i="20"/>
  <c r="O488" i="20"/>
  <c r="N488" i="20"/>
  <c r="M488" i="20"/>
  <c r="L488" i="20"/>
  <c r="P487" i="20"/>
  <c r="O487" i="20"/>
  <c r="N487" i="20"/>
  <c r="M487" i="20"/>
  <c r="L487" i="20"/>
  <c r="P486" i="20"/>
  <c r="O486" i="20"/>
  <c r="N486" i="20"/>
  <c r="M486" i="20"/>
  <c r="L486" i="20"/>
  <c r="P485" i="20"/>
  <c r="O485" i="20"/>
  <c r="N485" i="20"/>
  <c r="M485" i="20"/>
  <c r="L485" i="20"/>
  <c r="P484" i="20"/>
  <c r="O484" i="20"/>
  <c r="N484" i="20"/>
  <c r="M484" i="20"/>
  <c r="L484" i="20"/>
  <c r="P483" i="20"/>
  <c r="O483" i="20"/>
  <c r="N483" i="20"/>
  <c r="M483" i="20"/>
  <c r="L483" i="20"/>
  <c r="P482" i="20"/>
  <c r="O482" i="20"/>
  <c r="N482" i="20"/>
  <c r="M482" i="20"/>
  <c r="L482" i="20"/>
  <c r="P481" i="20"/>
  <c r="O481" i="20"/>
  <c r="N481" i="20"/>
  <c r="M481" i="20"/>
  <c r="L481" i="20"/>
  <c r="P480" i="20"/>
  <c r="O480" i="20"/>
  <c r="N480" i="20"/>
  <c r="M480" i="20"/>
  <c r="L480" i="20"/>
  <c r="P479" i="20"/>
  <c r="O479" i="20"/>
  <c r="N479" i="20"/>
  <c r="M479" i="20"/>
  <c r="L479" i="20"/>
  <c r="P478" i="20"/>
  <c r="O478" i="20"/>
  <c r="N478" i="20"/>
  <c r="M478" i="20"/>
  <c r="L478" i="20"/>
  <c r="P477" i="20"/>
  <c r="O477" i="20"/>
  <c r="N477" i="20"/>
  <c r="M477" i="20"/>
  <c r="L477" i="20"/>
  <c r="P476" i="20"/>
  <c r="O476" i="20"/>
  <c r="N476" i="20"/>
  <c r="M476" i="20"/>
  <c r="L476" i="20"/>
  <c r="P475" i="20"/>
  <c r="O475" i="20"/>
  <c r="N475" i="20"/>
  <c r="M475" i="20"/>
  <c r="L475" i="20"/>
  <c r="P474" i="20"/>
  <c r="O474" i="20"/>
  <c r="N474" i="20"/>
  <c r="M474" i="20"/>
  <c r="L474" i="20"/>
  <c r="P473" i="20"/>
  <c r="O473" i="20"/>
  <c r="N473" i="20"/>
  <c r="M473" i="20"/>
  <c r="L473" i="20"/>
  <c r="P472" i="20"/>
  <c r="O472" i="20"/>
  <c r="N472" i="20"/>
  <c r="M472" i="20"/>
  <c r="L472" i="20"/>
  <c r="P471" i="20"/>
  <c r="O471" i="20"/>
  <c r="N471" i="20"/>
  <c r="M471" i="20"/>
  <c r="L471" i="20"/>
  <c r="P470" i="20"/>
  <c r="O470" i="20"/>
  <c r="N470" i="20"/>
  <c r="M470" i="20"/>
  <c r="L470" i="20"/>
  <c r="P469" i="20"/>
  <c r="O469" i="20"/>
  <c r="N469" i="20"/>
  <c r="M469" i="20"/>
  <c r="L469" i="20"/>
  <c r="P468" i="20"/>
  <c r="O468" i="20"/>
  <c r="N468" i="20"/>
  <c r="M468" i="20"/>
  <c r="L468" i="20"/>
  <c r="P467" i="20"/>
  <c r="O467" i="20"/>
  <c r="N467" i="20"/>
  <c r="M467" i="20"/>
  <c r="L467" i="20"/>
  <c r="P466" i="20"/>
  <c r="O466" i="20"/>
  <c r="N466" i="20"/>
  <c r="M466" i="20"/>
  <c r="L466" i="20"/>
  <c r="P465" i="20"/>
  <c r="O465" i="20"/>
  <c r="N465" i="20"/>
  <c r="M465" i="20"/>
  <c r="L465" i="20"/>
  <c r="P464" i="20"/>
  <c r="O464" i="20"/>
  <c r="N464" i="20"/>
  <c r="M464" i="20"/>
  <c r="L464" i="20"/>
  <c r="P463" i="20"/>
  <c r="O463" i="20"/>
  <c r="N463" i="20"/>
  <c r="M463" i="20"/>
  <c r="L463" i="20"/>
  <c r="P462" i="20"/>
  <c r="O462" i="20"/>
  <c r="N462" i="20"/>
  <c r="M462" i="20"/>
  <c r="L462" i="20"/>
  <c r="P461" i="20"/>
  <c r="O461" i="20"/>
  <c r="N461" i="20"/>
  <c r="M461" i="20"/>
  <c r="L461" i="20"/>
  <c r="P460" i="20"/>
  <c r="O460" i="20"/>
  <c r="N460" i="20"/>
  <c r="M460" i="20"/>
  <c r="L460" i="20"/>
  <c r="P459" i="20"/>
  <c r="O459" i="20"/>
  <c r="N459" i="20"/>
  <c r="M459" i="20"/>
  <c r="U459" i="20" s="1"/>
  <c r="L459" i="20"/>
  <c r="P458" i="20"/>
  <c r="O458" i="20"/>
  <c r="N458" i="20"/>
  <c r="M458" i="20"/>
  <c r="L458" i="20"/>
  <c r="P457" i="20"/>
  <c r="O457" i="20"/>
  <c r="N457" i="20"/>
  <c r="M457" i="20"/>
  <c r="L457" i="20"/>
  <c r="P456" i="20"/>
  <c r="O456" i="20"/>
  <c r="N456" i="20"/>
  <c r="M456" i="20"/>
  <c r="L456" i="20"/>
  <c r="P455" i="20"/>
  <c r="O455" i="20"/>
  <c r="N455" i="20"/>
  <c r="M455" i="20"/>
  <c r="L455" i="20"/>
  <c r="P454" i="20"/>
  <c r="O454" i="20"/>
  <c r="N454" i="20"/>
  <c r="M454" i="20"/>
  <c r="L454" i="20"/>
  <c r="P453" i="20"/>
  <c r="O453" i="20"/>
  <c r="N453" i="20"/>
  <c r="M453" i="20"/>
  <c r="L453" i="20"/>
  <c r="P452" i="20"/>
  <c r="O452" i="20"/>
  <c r="N452" i="20"/>
  <c r="M452" i="20"/>
  <c r="L452" i="20"/>
  <c r="P451" i="20"/>
  <c r="O451" i="20"/>
  <c r="N451" i="20"/>
  <c r="M451" i="20"/>
  <c r="L451" i="20"/>
  <c r="P450" i="20"/>
  <c r="O450" i="20"/>
  <c r="N450" i="20"/>
  <c r="M450" i="20"/>
  <c r="L450" i="20"/>
  <c r="P449" i="20"/>
  <c r="O449" i="20"/>
  <c r="N449" i="20"/>
  <c r="M449" i="20"/>
  <c r="L449" i="20"/>
  <c r="P448" i="20"/>
  <c r="O448" i="20"/>
  <c r="N448" i="20"/>
  <c r="M448" i="20"/>
  <c r="L448" i="20"/>
  <c r="P447" i="20"/>
  <c r="O447" i="20"/>
  <c r="N447" i="20"/>
  <c r="M447" i="20"/>
  <c r="L447" i="20"/>
  <c r="P446" i="20"/>
  <c r="O446" i="20"/>
  <c r="N446" i="20"/>
  <c r="M446" i="20"/>
  <c r="L446" i="20"/>
  <c r="P445" i="20"/>
  <c r="O445" i="20"/>
  <c r="N445" i="20"/>
  <c r="M445" i="20"/>
  <c r="L445" i="20"/>
  <c r="P444" i="20"/>
  <c r="O444" i="20"/>
  <c r="N444" i="20"/>
  <c r="M444" i="20"/>
  <c r="L444" i="20"/>
  <c r="P443" i="20"/>
  <c r="O443" i="20"/>
  <c r="N443" i="20"/>
  <c r="M443" i="20"/>
  <c r="L443" i="20"/>
  <c r="P442" i="20"/>
  <c r="O442" i="20"/>
  <c r="N442" i="20"/>
  <c r="M442" i="20"/>
  <c r="L442" i="20"/>
  <c r="P441" i="20"/>
  <c r="O441" i="20"/>
  <c r="N441" i="20"/>
  <c r="M441" i="20"/>
  <c r="L441" i="20"/>
  <c r="P440" i="20"/>
  <c r="O440" i="20"/>
  <c r="N440" i="20"/>
  <c r="M440" i="20"/>
  <c r="L440" i="20"/>
  <c r="P439" i="20"/>
  <c r="O439" i="20"/>
  <c r="N439" i="20"/>
  <c r="M439" i="20"/>
  <c r="L439" i="20"/>
  <c r="P438" i="20"/>
  <c r="O438" i="20"/>
  <c r="N438" i="20"/>
  <c r="M438" i="20"/>
  <c r="L438" i="20"/>
  <c r="P437" i="20"/>
  <c r="O437" i="20"/>
  <c r="N437" i="20"/>
  <c r="M437" i="20"/>
  <c r="L437" i="20"/>
  <c r="P436" i="20"/>
  <c r="O436" i="20"/>
  <c r="N436" i="20"/>
  <c r="M436" i="20"/>
  <c r="L436" i="20"/>
  <c r="P435" i="20"/>
  <c r="O435" i="20"/>
  <c r="N435" i="20"/>
  <c r="M435" i="20"/>
  <c r="L435" i="20"/>
  <c r="P434" i="20"/>
  <c r="O434" i="20"/>
  <c r="N434" i="20"/>
  <c r="M434" i="20"/>
  <c r="L434" i="20"/>
  <c r="P433" i="20"/>
  <c r="O433" i="20"/>
  <c r="N433" i="20"/>
  <c r="M433" i="20"/>
  <c r="L433" i="20"/>
  <c r="P432" i="20"/>
  <c r="O432" i="20"/>
  <c r="N432" i="20"/>
  <c r="M432" i="20"/>
  <c r="L432" i="20"/>
  <c r="P431" i="20"/>
  <c r="O431" i="20"/>
  <c r="N431" i="20"/>
  <c r="M431" i="20"/>
  <c r="L431" i="20"/>
  <c r="P430" i="20"/>
  <c r="O430" i="20"/>
  <c r="N430" i="20"/>
  <c r="M430" i="20"/>
  <c r="L430" i="20"/>
  <c r="P429" i="20"/>
  <c r="O429" i="20"/>
  <c r="N429" i="20"/>
  <c r="M429" i="20"/>
  <c r="L429" i="20"/>
  <c r="P428" i="20"/>
  <c r="O428" i="20"/>
  <c r="N428" i="20"/>
  <c r="M428" i="20"/>
  <c r="L428" i="20"/>
  <c r="P427" i="20"/>
  <c r="O427" i="20"/>
  <c r="N427" i="20"/>
  <c r="M427" i="20"/>
  <c r="L427" i="20"/>
  <c r="P426" i="20"/>
  <c r="O426" i="20"/>
  <c r="N426" i="20"/>
  <c r="M426" i="20"/>
  <c r="L426" i="20"/>
  <c r="P425" i="20"/>
  <c r="O425" i="20"/>
  <c r="N425" i="20"/>
  <c r="M425" i="20"/>
  <c r="L425" i="20"/>
  <c r="P424" i="20"/>
  <c r="O424" i="20"/>
  <c r="N424" i="20"/>
  <c r="M424" i="20"/>
  <c r="L424" i="20"/>
  <c r="P423" i="20"/>
  <c r="O423" i="20"/>
  <c r="N423" i="20"/>
  <c r="M423" i="20"/>
  <c r="L423" i="20"/>
  <c r="P422" i="20"/>
  <c r="O422" i="20"/>
  <c r="N422" i="20"/>
  <c r="M422" i="20"/>
  <c r="L422" i="20"/>
  <c r="P421" i="20"/>
  <c r="O421" i="20"/>
  <c r="N421" i="20"/>
  <c r="M421" i="20"/>
  <c r="L421" i="20"/>
  <c r="P420" i="20"/>
  <c r="O420" i="20"/>
  <c r="N420" i="20"/>
  <c r="M420" i="20"/>
  <c r="L420" i="20"/>
  <c r="P419" i="20"/>
  <c r="O419" i="20"/>
  <c r="N419" i="20"/>
  <c r="M419" i="20"/>
  <c r="L419" i="20"/>
  <c r="P418" i="20"/>
  <c r="O418" i="20"/>
  <c r="N418" i="20"/>
  <c r="M418" i="20"/>
  <c r="L418" i="20"/>
  <c r="P417" i="20"/>
  <c r="O417" i="20"/>
  <c r="N417" i="20"/>
  <c r="M417" i="20"/>
  <c r="L417" i="20"/>
  <c r="P416" i="20"/>
  <c r="O416" i="20"/>
  <c r="N416" i="20"/>
  <c r="M416" i="20"/>
  <c r="L416" i="20"/>
  <c r="P415" i="20"/>
  <c r="O415" i="20"/>
  <c r="N415" i="20"/>
  <c r="M415" i="20"/>
  <c r="L415" i="20"/>
  <c r="P414" i="20"/>
  <c r="O414" i="20"/>
  <c r="N414" i="20"/>
  <c r="M414" i="20"/>
  <c r="L414" i="20"/>
  <c r="P413" i="20"/>
  <c r="O413" i="20"/>
  <c r="N413" i="20"/>
  <c r="M413" i="20"/>
  <c r="L413" i="20"/>
  <c r="P412" i="20"/>
  <c r="O412" i="20"/>
  <c r="N412" i="20"/>
  <c r="M412" i="20"/>
  <c r="L412" i="20"/>
  <c r="P411" i="20"/>
  <c r="O411" i="20"/>
  <c r="N411" i="20"/>
  <c r="M411" i="20"/>
  <c r="L411" i="20"/>
  <c r="P410" i="20"/>
  <c r="O410" i="20"/>
  <c r="N410" i="20"/>
  <c r="M410" i="20"/>
  <c r="L410" i="20"/>
  <c r="P409" i="20"/>
  <c r="O409" i="20"/>
  <c r="N409" i="20"/>
  <c r="M409" i="20"/>
  <c r="L409" i="20"/>
  <c r="P408" i="20"/>
  <c r="O408" i="20"/>
  <c r="N408" i="20"/>
  <c r="M408" i="20"/>
  <c r="L408" i="20"/>
  <c r="P407" i="20"/>
  <c r="O407" i="20"/>
  <c r="N407" i="20"/>
  <c r="M407" i="20"/>
  <c r="L407" i="20"/>
  <c r="P406" i="20"/>
  <c r="O406" i="20"/>
  <c r="N406" i="20"/>
  <c r="M406" i="20"/>
  <c r="L406" i="20"/>
  <c r="P405" i="20"/>
  <c r="O405" i="20"/>
  <c r="N405" i="20"/>
  <c r="M405" i="20"/>
  <c r="L405" i="20"/>
  <c r="P404" i="20"/>
  <c r="O404" i="20"/>
  <c r="N404" i="20"/>
  <c r="M404" i="20"/>
  <c r="L404" i="20"/>
  <c r="P403" i="20"/>
  <c r="O403" i="20"/>
  <c r="N403" i="20"/>
  <c r="M403" i="20"/>
  <c r="L403" i="20"/>
  <c r="P402" i="20"/>
  <c r="O402" i="20"/>
  <c r="N402" i="20"/>
  <c r="M402" i="20"/>
  <c r="L402" i="20"/>
  <c r="P401" i="20"/>
  <c r="O401" i="20"/>
  <c r="N401" i="20"/>
  <c r="M401" i="20"/>
  <c r="L401" i="20"/>
  <c r="P400" i="20"/>
  <c r="O400" i="20"/>
  <c r="N400" i="20"/>
  <c r="M400" i="20"/>
  <c r="L400" i="20"/>
  <c r="P399" i="20"/>
  <c r="O399" i="20"/>
  <c r="N399" i="20"/>
  <c r="M399" i="20"/>
  <c r="L399" i="20"/>
  <c r="P398" i="20"/>
  <c r="O398" i="20"/>
  <c r="N398" i="20"/>
  <c r="M398" i="20"/>
  <c r="L398" i="20"/>
  <c r="P397" i="20"/>
  <c r="O397" i="20"/>
  <c r="N397" i="20"/>
  <c r="M397" i="20"/>
  <c r="L397" i="20"/>
  <c r="P396" i="20"/>
  <c r="O396" i="20"/>
  <c r="N396" i="20"/>
  <c r="M396" i="20"/>
  <c r="L396" i="20"/>
  <c r="P395" i="20"/>
  <c r="O395" i="20"/>
  <c r="N395" i="20"/>
  <c r="M395" i="20"/>
  <c r="L395" i="20"/>
  <c r="P394" i="20"/>
  <c r="O394" i="20"/>
  <c r="N394" i="20"/>
  <c r="M394" i="20"/>
  <c r="L394" i="20"/>
  <c r="P393" i="20"/>
  <c r="O393" i="20"/>
  <c r="N393" i="20"/>
  <c r="M393" i="20"/>
  <c r="L393" i="20"/>
  <c r="P392" i="20"/>
  <c r="O392" i="20"/>
  <c r="N392" i="20"/>
  <c r="M392" i="20"/>
  <c r="L392" i="20"/>
  <c r="P391" i="20"/>
  <c r="O391" i="20"/>
  <c r="N391" i="20"/>
  <c r="M391" i="20"/>
  <c r="L391" i="20"/>
  <c r="P390" i="20"/>
  <c r="O390" i="20"/>
  <c r="N390" i="20"/>
  <c r="M390" i="20"/>
  <c r="L390" i="20"/>
  <c r="P389" i="20"/>
  <c r="O389" i="20"/>
  <c r="N389" i="20"/>
  <c r="M389" i="20"/>
  <c r="L389" i="20"/>
  <c r="P388" i="20"/>
  <c r="O388" i="20"/>
  <c r="N388" i="20"/>
  <c r="M388" i="20"/>
  <c r="L388" i="20"/>
  <c r="P387" i="20"/>
  <c r="O387" i="20"/>
  <c r="N387" i="20"/>
  <c r="M387" i="20"/>
  <c r="L387" i="20"/>
  <c r="P386" i="20"/>
  <c r="O386" i="20"/>
  <c r="N386" i="20"/>
  <c r="M386" i="20"/>
  <c r="L386" i="20"/>
  <c r="P385" i="20"/>
  <c r="O385" i="20"/>
  <c r="N385" i="20"/>
  <c r="M385" i="20"/>
  <c r="L385" i="20"/>
  <c r="P384" i="20"/>
  <c r="O384" i="20"/>
  <c r="N384" i="20"/>
  <c r="M384" i="20"/>
  <c r="L384" i="20"/>
  <c r="P383" i="20"/>
  <c r="O383" i="20"/>
  <c r="N383" i="20"/>
  <c r="M383" i="20"/>
  <c r="L383" i="20"/>
  <c r="P382" i="20"/>
  <c r="O382" i="20"/>
  <c r="N382" i="20"/>
  <c r="M382" i="20"/>
  <c r="L382" i="20"/>
  <c r="P381" i="20"/>
  <c r="O381" i="20"/>
  <c r="N381" i="20"/>
  <c r="M381" i="20"/>
  <c r="L381" i="20"/>
  <c r="P380" i="20"/>
  <c r="O380" i="20"/>
  <c r="N380" i="20"/>
  <c r="M380" i="20"/>
  <c r="L380" i="20"/>
  <c r="P379" i="20"/>
  <c r="O379" i="20"/>
  <c r="N379" i="20"/>
  <c r="M379" i="20"/>
  <c r="L379" i="20"/>
  <c r="P378" i="20"/>
  <c r="O378" i="20"/>
  <c r="N378" i="20"/>
  <c r="M378" i="20"/>
  <c r="L378" i="20"/>
  <c r="P377" i="20"/>
  <c r="O377" i="20"/>
  <c r="N377" i="20"/>
  <c r="M377" i="20"/>
  <c r="L377" i="20"/>
  <c r="P376" i="20"/>
  <c r="O376" i="20"/>
  <c r="N376" i="20"/>
  <c r="M376" i="20"/>
  <c r="L376" i="20"/>
  <c r="P375" i="20"/>
  <c r="O375" i="20"/>
  <c r="N375" i="20"/>
  <c r="M375" i="20"/>
  <c r="L375" i="20"/>
  <c r="P374" i="20"/>
  <c r="O374" i="20"/>
  <c r="N374" i="20"/>
  <c r="M374" i="20"/>
  <c r="L374" i="20"/>
  <c r="P373" i="20"/>
  <c r="O373" i="20"/>
  <c r="N373" i="20"/>
  <c r="M373" i="20"/>
  <c r="L373" i="20"/>
  <c r="P372" i="20"/>
  <c r="O372" i="20"/>
  <c r="N372" i="20"/>
  <c r="M372" i="20"/>
  <c r="L372" i="20"/>
  <c r="P371" i="20"/>
  <c r="O371" i="20"/>
  <c r="N371" i="20"/>
  <c r="M371" i="20"/>
  <c r="L371" i="20"/>
  <c r="P370" i="20"/>
  <c r="O370" i="20"/>
  <c r="N370" i="20"/>
  <c r="M370" i="20"/>
  <c r="L370" i="20"/>
  <c r="P369" i="20"/>
  <c r="O369" i="20"/>
  <c r="N369" i="20"/>
  <c r="M369" i="20"/>
  <c r="L369" i="20"/>
  <c r="P368" i="20"/>
  <c r="O368" i="20"/>
  <c r="N368" i="20"/>
  <c r="M368" i="20"/>
  <c r="L368" i="20"/>
  <c r="P367" i="20"/>
  <c r="O367" i="20"/>
  <c r="N367" i="20"/>
  <c r="M367" i="20"/>
  <c r="L367" i="20"/>
  <c r="P366" i="20"/>
  <c r="O366" i="20"/>
  <c r="N366" i="20"/>
  <c r="M366" i="20"/>
  <c r="L366" i="20"/>
  <c r="P365" i="20"/>
  <c r="O365" i="20"/>
  <c r="N365" i="20"/>
  <c r="M365" i="20"/>
  <c r="L365" i="20"/>
  <c r="P364" i="20"/>
  <c r="O364" i="20"/>
  <c r="N364" i="20"/>
  <c r="M364" i="20"/>
  <c r="L364" i="20"/>
  <c r="P363" i="20"/>
  <c r="O363" i="20"/>
  <c r="N363" i="20"/>
  <c r="M363" i="20"/>
  <c r="L363" i="20"/>
  <c r="P362" i="20"/>
  <c r="O362" i="20"/>
  <c r="N362" i="20"/>
  <c r="M362" i="20"/>
  <c r="L362" i="20"/>
  <c r="P361" i="20"/>
  <c r="O361" i="20"/>
  <c r="N361" i="20"/>
  <c r="M361" i="20"/>
  <c r="L361" i="20"/>
  <c r="P360" i="20"/>
  <c r="O360" i="20"/>
  <c r="N360" i="20"/>
  <c r="M360" i="20"/>
  <c r="L360" i="20"/>
  <c r="P359" i="20"/>
  <c r="O359" i="20"/>
  <c r="N359" i="20"/>
  <c r="M359" i="20"/>
  <c r="L359" i="20"/>
  <c r="P358" i="20"/>
  <c r="O358" i="20"/>
  <c r="N358" i="20"/>
  <c r="M358" i="20"/>
  <c r="L358" i="20"/>
  <c r="P357" i="20"/>
  <c r="O357" i="20"/>
  <c r="N357" i="20"/>
  <c r="M357" i="20"/>
  <c r="L357" i="20"/>
  <c r="P356" i="20"/>
  <c r="O356" i="20"/>
  <c r="N356" i="20"/>
  <c r="M356" i="20"/>
  <c r="L356" i="20"/>
  <c r="P355" i="20"/>
  <c r="O355" i="20"/>
  <c r="N355" i="20"/>
  <c r="M355" i="20"/>
  <c r="L355" i="20"/>
  <c r="P354" i="20"/>
  <c r="O354" i="20"/>
  <c r="N354" i="20"/>
  <c r="M354" i="20"/>
  <c r="L354" i="20"/>
  <c r="P353" i="20"/>
  <c r="O353" i="20"/>
  <c r="N353" i="20"/>
  <c r="M353" i="20"/>
  <c r="L353" i="20"/>
  <c r="P352" i="20"/>
  <c r="O352" i="20"/>
  <c r="N352" i="20"/>
  <c r="M352" i="20"/>
  <c r="L352" i="20"/>
  <c r="P351" i="20"/>
  <c r="O351" i="20"/>
  <c r="N351" i="20"/>
  <c r="M351" i="20"/>
  <c r="L351" i="20"/>
  <c r="P350" i="20"/>
  <c r="O350" i="20"/>
  <c r="N350" i="20"/>
  <c r="M350" i="20"/>
  <c r="L350" i="20"/>
  <c r="P349" i="20"/>
  <c r="O349" i="20"/>
  <c r="N349" i="20"/>
  <c r="M349" i="20"/>
  <c r="L349" i="20"/>
  <c r="P348" i="20"/>
  <c r="O348" i="20"/>
  <c r="N348" i="20"/>
  <c r="M348" i="20"/>
  <c r="L348" i="20"/>
  <c r="P347" i="20"/>
  <c r="O347" i="20"/>
  <c r="N347" i="20"/>
  <c r="M347" i="20"/>
  <c r="L347" i="20"/>
  <c r="P346" i="20"/>
  <c r="O346" i="20"/>
  <c r="N346" i="20"/>
  <c r="M346" i="20"/>
  <c r="L346" i="20"/>
  <c r="P345" i="20"/>
  <c r="O345" i="20"/>
  <c r="N345" i="20"/>
  <c r="M345" i="20"/>
  <c r="L345" i="20"/>
  <c r="P344" i="20"/>
  <c r="O344" i="20"/>
  <c r="N344" i="20"/>
  <c r="M344" i="20"/>
  <c r="L344" i="20"/>
  <c r="P343" i="20"/>
  <c r="O343" i="20"/>
  <c r="N343" i="20"/>
  <c r="M343" i="20"/>
  <c r="L343" i="20"/>
  <c r="P342" i="20"/>
  <c r="O342" i="20"/>
  <c r="N342" i="20"/>
  <c r="M342" i="20"/>
  <c r="L342" i="20"/>
  <c r="P341" i="20"/>
  <c r="O341" i="20"/>
  <c r="N341" i="20"/>
  <c r="M341" i="20"/>
  <c r="L341" i="20"/>
  <c r="P340" i="20"/>
  <c r="O340" i="20"/>
  <c r="N340" i="20"/>
  <c r="M340" i="20"/>
  <c r="L340" i="20"/>
  <c r="P339" i="20"/>
  <c r="O339" i="20"/>
  <c r="N339" i="20"/>
  <c r="M339" i="20"/>
  <c r="L339" i="20"/>
  <c r="P338" i="20"/>
  <c r="O338" i="20"/>
  <c r="N338" i="20"/>
  <c r="M338" i="20"/>
  <c r="L338" i="20"/>
  <c r="P337" i="20"/>
  <c r="O337" i="20"/>
  <c r="N337" i="20"/>
  <c r="M337" i="20"/>
  <c r="L337" i="20"/>
  <c r="P336" i="20"/>
  <c r="O336" i="20"/>
  <c r="N336" i="20"/>
  <c r="M336" i="20"/>
  <c r="L336" i="20"/>
  <c r="P335" i="20"/>
  <c r="O335" i="20"/>
  <c r="N335" i="20"/>
  <c r="M335" i="20"/>
  <c r="L335" i="20"/>
  <c r="P334" i="20"/>
  <c r="O334" i="20"/>
  <c r="N334" i="20"/>
  <c r="M334" i="20"/>
  <c r="L334" i="20"/>
  <c r="P333" i="20"/>
  <c r="O333" i="20"/>
  <c r="N333" i="20"/>
  <c r="M333" i="20"/>
  <c r="L333" i="20"/>
  <c r="P332" i="20"/>
  <c r="O332" i="20"/>
  <c r="N332" i="20"/>
  <c r="M332" i="20"/>
  <c r="L332" i="20"/>
  <c r="P331" i="20"/>
  <c r="O331" i="20"/>
  <c r="N331" i="20"/>
  <c r="M331" i="20"/>
  <c r="L331" i="20"/>
  <c r="P330" i="20"/>
  <c r="O330" i="20"/>
  <c r="N330" i="20"/>
  <c r="M330" i="20"/>
  <c r="L330" i="20"/>
  <c r="P329" i="20"/>
  <c r="O329" i="20"/>
  <c r="N329" i="20"/>
  <c r="M329" i="20"/>
  <c r="L329" i="20"/>
  <c r="P328" i="20"/>
  <c r="O328" i="20"/>
  <c r="N328" i="20"/>
  <c r="M328" i="20"/>
  <c r="L328" i="20"/>
  <c r="P327" i="20"/>
  <c r="O327" i="20"/>
  <c r="N327" i="20"/>
  <c r="M327" i="20"/>
  <c r="L327" i="20"/>
  <c r="P326" i="20"/>
  <c r="O326" i="20"/>
  <c r="N326" i="20"/>
  <c r="M326" i="20"/>
  <c r="L326" i="20"/>
  <c r="P325" i="20"/>
  <c r="O325" i="20"/>
  <c r="N325" i="20"/>
  <c r="M325" i="20"/>
  <c r="L325" i="20"/>
  <c r="P324" i="20"/>
  <c r="O324" i="20"/>
  <c r="N324" i="20"/>
  <c r="M324" i="20"/>
  <c r="L324" i="20"/>
  <c r="P323" i="20"/>
  <c r="O323" i="20"/>
  <c r="N323" i="20"/>
  <c r="M323" i="20"/>
  <c r="L323" i="20"/>
  <c r="P322" i="20"/>
  <c r="O322" i="20"/>
  <c r="N322" i="20"/>
  <c r="M322" i="20"/>
  <c r="L322" i="20"/>
  <c r="P321" i="20"/>
  <c r="O321" i="20"/>
  <c r="N321" i="20"/>
  <c r="M321" i="20"/>
  <c r="L321" i="20"/>
  <c r="P320" i="20"/>
  <c r="O320" i="20"/>
  <c r="N320" i="20"/>
  <c r="M320" i="20"/>
  <c r="L320" i="20"/>
  <c r="P319" i="20"/>
  <c r="O319" i="20"/>
  <c r="N319" i="20"/>
  <c r="M319" i="20"/>
  <c r="L319" i="20"/>
  <c r="P318" i="20"/>
  <c r="O318" i="20"/>
  <c r="N318" i="20"/>
  <c r="M318" i="20"/>
  <c r="L318" i="20"/>
  <c r="P317" i="20"/>
  <c r="O317" i="20"/>
  <c r="N317" i="20"/>
  <c r="M317" i="20"/>
  <c r="L317" i="20"/>
  <c r="P316" i="20"/>
  <c r="O316" i="20"/>
  <c r="N316" i="20"/>
  <c r="M316" i="20"/>
  <c r="L316" i="20"/>
  <c r="P315" i="20"/>
  <c r="O315" i="20"/>
  <c r="N315" i="20"/>
  <c r="M315" i="20"/>
  <c r="L315" i="20"/>
  <c r="P314" i="20"/>
  <c r="O314" i="20"/>
  <c r="N314" i="20"/>
  <c r="M314" i="20"/>
  <c r="L314" i="20"/>
  <c r="P313" i="20"/>
  <c r="O313" i="20"/>
  <c r="N313" i="20"/>
  <c r="M313" i="20"/>
  <c r="L313" i="20"/>
  <c r="P312" i="20"/>
  <c r="O312" i="20"/>
  <c r="N312" i="20"/>
  <c r="M312" i="20"/>
  <c r="L312" i="20"/>
  <c r="P311" i="20"/>
  <c r="O311" i="20"/>
  <c r="N311" i="20"/>
  <c r="M311" i="20"/>
  <c r="L311" i="20"/>
  <c r="P310" i="20"/>
  <c r="O310" i="20"/>
  <c r="N310" i="20"/>
  <c r="M310" i="20"/>
  <c r="L310" i="20"/>
  <c r="P309" i="20"/>
  <c r="O309" i="20"/>
  <c r="N309" i="20"/>
  <c r="M309" i="20"/>
  <c r="L309" i="20"/>
  <c r="P308" i="20"/>
  <c r="O308" i="20"/>
  <c r="N308" i="20"/>
  <c r="M308" i="20"/>
  <c r="L308" i="20"/>
  <c r="P307" i="20"/>
  <c r="O307" i="20"/>
  <c r="N307" i="20"/>
  <c r="M307" i="20"/>
  <c r="L307" i="20"/>
  <c r="P306" i="20"/>
  <c r="O306" i="20"/>
  <c r="N306" i="20"/>
  <c r="M306" i="20"/>
  <c r="L306" i="20"/>
  <c r="P305" i="20"/>
  <c r="O305" i="20"/>
  <c r="N305" i="20"/>
  <c r="M305" i="20"/>
  <c r="L305" i="20"/>
  <c r="P304" i="20"/>
  <c r="O304" i="20"/>
  <c r="N304" i="20"/>
  <c r="M304" i="20"/>
  <c r="L304" i="20"/>
  <c r="P303" i="20"/>
  <c r="O303" i="20"/>
  <c r="N303" i="20"/>
  <c r="M303" i="20"/>
  <c r="L303" i="20"/>
  <c r="P302" i="20"/>
  <c r="O302" i="20"/>
  <c r="N302" i="20"/>
  <c r="M302" i="20"/>
  <c r="L302" i="20"/>
  <c r="P301" i="20"/>
  <c r="O301" i="20"/>
  <c r="N301" i="20"/>
  <c r="M301" i="20"/>
  <c r="L301" i="20"/>
  <c r="P300" i="20"/>
  <c r="O300" i="20"/>
  <c r="N300" i="20"/>
  <c r="M300" i="20"/>
  <c r="L300" i="20"/>
  <c r="P299" i="20"/>
  <c r="O299" i="20"/>
  <c r="N299" i="20"/>
  <c r="M299" i="20"/>
  <c r="L299" i="20"/>
  <c r="P298" i="20"/>
  <c r="O298" i="20"/>
  <c r="N298" i="20"/>
  <c r="M298" i="20"/>
  <c r="L298" i="20"/>
  <c r="P297" i="20"/>
  <c r="O297" i="20"/>
  <c r="N297" i="20"/>
  <c r="M297" i="20"/>
  <c r="L297" i="20"/>
  <c r="P296" i="20"/>
  <c r="O296" i="20"/>
  <c r="N296" i="20"/>
  <c r="M296" i="20"/>
  <c r="L296" i="20"/>
  <c r="P295" i="20"/>
  <c r="O295" i="20"/>
  <c r="N295" i="20"/>
  <c r="M295" i="20"/>
  <c r="L295" i="20"/>
  <c r="P294" i="20"/>
  <c r="O294" i="20"/>
  <c r="N294" i="20"/>
  <c r="M294" i="20"/>
  <c r="L294" i="20"/>
  <c r="P293" i="20"/>
  <c r="O293" i="20"/>
  <c r="N293" i="20"/>
  <c r="M293" i="20"/>
  <c r="L293" i="20"/>
  <c r="P292" i="20"/>
  <c r="O292" i="20"/>
  <c r="N292" i="20"/>
  <c r="M292" i="20"/>
  <c r="L292" i="20"/>
  <c r="P291" i="20"/>
  <c r="O291" i="20"/>
  <c r="N291" i="20"/>
  <c r="M291" i="20"/>
  <c r="L291" i="20"/>
  <c r="P290" i="20"/>
  <c r="O290" i="20"/>
  <c r="N290" i="20"/>
  <c r="M290" i="20"/>
  <c r="L290" i="20"/>
  <c r="P289" i="20"/>
  <c r="O289" i="20"/>
  <c r="N289" i="20"/>
  <c r="M289" i="20"/>
  <c r="L289" i="20"/>
  <c r="P288" i="20"/>
  <c r="O288" i="20"/>
  <c r="N288" i="20"/>
  <c r="M288" i="20"/>
  <c r="L288" i="20"/>
  <c r="P287" i="20"/>
  <c r="O287" i="20"/>
  <c r="N287" i="20"/>
  <c r="M287" i="20"/>
  <c r="L287" i="20"/>
  <c r="P286" i="20"/>
  <c r="O286" i="20"/>
  <c r="N286" i="20"/>
  <c r="M286" i="20"/>
  <c r="L286" i="20"/>
  <c r="P285" i="20"/>
  <c r="O285" i="20"/>
  <c r="N285" i="20"/>
  <c r="M285" i="20"/>
  <c r="L285" i="20"/>
  <c r="P284" i="20"/>
  <c r="O284" i="20"/>
  <c r="N284" i="20"/>
  <c r="M284" i="20"/>
  <c r="L284" i="20"/>
  <c r="P283" i="20"/>
  <c r="O283" i="20"/>
  <c r="N283" i="20"/>
  <c r="M283" i="20"/>
  <c r="L283" i="20"/>
  <c r="P282" i="20"/>
  <c r="O282" i="20"/>
  <c r="N282" i="20"/>
  <c r="M282" i="20"/>
  <c r="L282" i="20"/>
  <c r="P281" i="20"/>
  <c r="O281" i="20"/>
  <c r="N281" i="20"/>
  <c r="M281" i="20"/>
  <c r="L281" i="20"/>
  <c r="P280" i="20"/>
  <c r="O280" i="20"/>
  <c r="N280" i="20"/>
  <c r="M280" i="20"/>
  <c r="L280" i="20"/>
  <c r="P279" i="20"/>
  <c r="O279" i="20"/>
  <c r="N279" i="20"/>
  <c r="M279" i="20"/>
  <c r="L279" i="20"/>
  <c r="P278" i="20"/>
  <c r="O278" i="20"/>
  <c r="N278" i="20"/>
  <c r="M278" i="20"/>
  <c r="L278" i="20"/>
  <c r="P277" i="20"/>
  <c r="O277" i="20"/>
  <c r="N277" i="20"/>
  <c r="M277" i="20"/>
  <c r="L277" i="20"/>
  <c r="P276" i="20"/>
  <c r="O276" i="20"/>
  <c r="N276" i="20"/>
  <c r="M276" i="20"/>
  <c r="L276" i="20"/>
  <c r="P275" i="20"/>
  <c r="O275" i="20"/>
  <c r="N275" i="20"/>
  <c r="M275" i="20"/>
  <c r="L275" i="20"/>
  <c r="P274" i="20"/>
  <c r="O274" i="20"/>
  <c r="N274" i="20"/>
  <c r="M274" i="20"/>
  <c r="L274" i="20"/>
  <c r="P273" i="20"/>
  <c r="O273" i="20"/>
  <c r="N273" i="20"/>
  <c r="M273" i="20"/>
  <c r="L273" i="20"/>
  <c r="P272" i="20"/>
  <c r="O272" i="20"/>
  <c r="N272" i="20"/>
  <c r="M272" i="20"/>
  <c r="L272" i="20"/>
  <c r="P271" i="20"/>
  <c r="O271" i="20"/>
  <c r="N271" i="20"/>
  <c r="M271" i="20"/>
  <c r="L271" i="20"/>
  <c r="P270" i="20"/>
  <c r="O270" i="20"/>
  <c r="N270" i="20"/>
  <c r="M270" i="20"/>
  <c r="L270" i="20"/>
  <c r="P269" i="20"/>
  <c r="O269" i="20"/>
  <c r="N269" i="20"/>
  <c r="M269" i="20"/>
  <c r="L269" i="20"/>
  <c r="P268" i="20"/>
  <c r="O268" i="20"/>
  <c r="N268" i="20"/>
  <c r="M268" i="20"/>
  <c r="L268" i="20"/>
  <c r="P267" i="20"/>
  <c r="O267" i="20"/>
  <c r="N267" i="20"/>
  <c r="M267" i="20"/>
  <c r="L267" i="20"/>
  <c r="P266" i="20"/>
  <c r="O266" i="20"/>
  <c r="N266" i="20"/>
  <c r="M266" i="20"/>
  <c r="L266" i="20"/>
  <c r="P265" i="20"/>
  <c r="O265" i="20"/>
  <c r="N265" i="20"/>
  <c r="M265" i="20"/>
  <c r="L265" i="20"/>
  <c r="P264" i="20"/>
  <c r="O264" i="20"/>
  <c r="N264" i="20"/>
  <c r="M264" i="20"/>
  <c r="L264" i="20"/>
  <c r="P263" i="20"/>
  <c r="O263" i="20"/>
  <c r="N263" i="20"/>
  <c r="M263" i="20"/>
  <c r="L263" i="20"/>
  <c r="P262" i="20"/>
  <c r="O262" i="20"/>
  <c r="N262" i="20"/>
  <c r="M262" i="20"/>
  <c r="L262" i="20"/>
  <c r="P261" i="20"/>
  <c r="O261" i="20"/>
  <c r="N261" i="20"/>
  <c r="M261" i="20"/>
  <c r="L261" i="20"/>
  <c r="P260" i="20"/>
  <c r="O260" i="20"/>
  <c r="N260" i="20"/>
  <c r="M260" i="20"/>
  <c r="L260" i="20"/>
  <c r="P259" i="20"/>
  <c r="O259" i="20"/>
  <c r="N259" i="20"/>
  <c r="M259" i="20"/>
  <c r="L259" i="20"/>
  <c r="P258" i="20"/>
  <c r="O258" i="20"/>
  <c r="N258" i="20"/>
  <c r="M258" i="20"/>
  <c r="L258" i="20"/>
  <c r="P257" i="20"/>
  <c r="O257" i="20"/>
  <c r="N257" i="20"/>
  <c r="M257" i="20"/>
  <c r="L257" i="20"/>
  <c r="P256" i="20"/>
  <c r="O256" i="20"/>
  <c r="N256" i="20"/>
  <c r="M256" i="20"/>
  <c r="L256" i="20"/>
  <c r="P255" i="20"/>
  <c r="O255" i="20"/>
  <c r="N255" i="20"/>
  <c r="M255" i="20"/>
  <c r="L255" i="20"/>
  <c r="P254" i="20"/>
  <c r="O254" i="20"/>
  <c r="N254" i="20"/>
  <c r="M254" i="20"/>
  <c r="L254" i="20"/>
  <c r="P253" i="20"/>
  <c r="O253" i="20"/>
  <c r="N253" i="20"/>
  <c r="M253" i="20"/>
  <c r="L253" i="20"/>
  <c r="P252" i="20"/>
  <c r="O252" i="20"/>
  <c r="N252" i="20"/>
  <c r="M252" i="20"/>
  <c r="L252" i="20"/>
  <c r="P251" i="20"/>
  <c r="O251" i="20"/>
  <c r="N251" i="20"/>
  <c r="M251" i="20"/>
  <c r="L251" i="20"/>
  <c r="P250" i="20"/>
  <c r="O250" i="20"/>
  <c r="N250" i="20"/>
  <c r="M250" i="20"/>
  <c r="L250" i="20"/>
  <c r="P249" i="20"/>
  <c r="O249" i="20"/>
  <c r="N249" i="20"/>
  <c r="M249" i="20"/>
  <c r="L249" i="20"/>
  <c r="P248" i="20"/>
  <c r="O248" i="20"/>
  <c r="N248" i="20"/>
  <c r="M248" i="20"/>
  <c r="L248" i="20"/>
  <c r="P247" i="20"/>
  <c r="O247" i="20"/>
  <c r="N247" i="20"/>
  <c r="M247" i="20"/>
  <c r="L247" i="20"/>
  <c r="P246" i="20"/>
  <c r="O246" i="20"/>
  <c r="N246" i="20"/>
  <c r="M246" i="20"/>
  <c r="L246" i="20"/>
  <c r="P245" i="20"/>
  <c r="O245" i="20"/>
  <c r="N245" i="20"/>
  <c r="M245" i="20"/>
  <c r="L245" i="20"/>
  <c r="P244" i="20"/>
  <c r="O244" i="20"/>
  <c r="N244" i="20"/>
  <c r="M244" i="20"/>
  <c r="U244" i="20" s="1"/>
  <c r="L244" i="20"/>
  <c r="P243" i="20"/>
  <c r="O243" i="20"/>
  <c r="N243" i="20"/>
  <c r="M243" i="20"/>
  <c r="L243" i="20"/>
  <c r="P242" i="20"/>
  <c r="O242" i="20"/>
  <c r="N242" i="20"/>
  <c r="M242" i="20"/>
  <c r="L242" i="20"/>
  <c r="P241" i="20"/>
  <c r="O241" i="20"/>
  <c r="N241" i="20"/>
  <c r="M241" i="20"/>
  <c r="L241" i="20"/>
  <c r="P240" i="20"/>
  <c r="O240" i="20"/>
  <c r="N240" i="20"/>
  <c r="M240" i="20"/>
  <c r="L240" i="20"/>
  <c r="P239" i="20"/>
  <c r="O239" i="20"/>
  <c r="N239" i="20"/>
  <c r="M239" i="20"/>
  <c r="L239" i="20"/>
  <c r="P238" i="20"/>
  <c r="O238" i="20"/>
  <c r="N238" i="20"/>
  <c r="M238" i="20"/>
  <c r="L238" i="20"/>
  <c r="P237" i="20"/>
  <c r="O237" i="20"/>
  <c r="N237" i="20"/>
  <c r="M237" i="20"/>
  <c r="L237" i="20"/>
  <c r="P236" i="20"/>
  <c r="O236" i="20"/>
  <c r="N236" i="20"/>
  <c r="M236" i="20"/>
  <c r="L236" i="20"/>
  <c r="P235" i="20"/>
  <c r="O235" i="20"/>
  <c r="N235" i="20"/>
  <c r="M235" i="20"/>
  <c r="L235" i="20"/>
  <c r="P234" i="20"/>
  <c r="O234" i="20"/>
  <c r="N234" i="20"/>
  <c r="M234" i="20"/>
  <c r="L234" i="20"/>
  <c r="P233" i="20"/>
  <c r="O233" i="20"/>
  <c r="N233" i="20"/>
  <c r="M233" i="20"/>
  <c r="L233" i="20"/>
  <c r="P232" i="20"/>
  <c r="O232" i="20"/>
  <c r="N232" i="20"/>
  <c r="M232" i="20"/>
  <c r="L232" i="20"/>
  <c r="P231" i="20"/>
  <c r="O231" i="20"/>
  <c r="N231" i="20"/>
  <c r="M231" i="20"/>
  <c r="L231" i="20"/>
  <c r="P230" i="20"/>
  <c r="O230" i="20"/>
  <c r="N230" i="20"/>
  <c r="M230" i="20"/>
  <c r="L230" i="20"/>
  <c r="P229" i="20"/>
  <c r="O229" i="20"/>
  <c r="N229" i="20"/>
  <c r="M229" i="20"/>
  <c r="L229" i="20"/>
  <c r="P228" i="20"/>
  <c r="O228" i="20"/>
  <c r="N228" i="20"/>
  <c r="M228" i="20"/>
  <c r="L228" i="20"/>
  <c r="P227" i="20"/>
  <c r="O227" i="20"/>
  <c r="N227" i="20"/>
  <c r="M227" i="20"/>
  <c r="L227" i="20"/>
  <c r="P226" i="20"/>
  <c r="O226" i="20"/>
  <c r="N226" i="20"/>
  <c r="M226" i="20"/>
  <c r="L226" i="20"/>
  <c r="P225" i="20"/>
  <c r="O225" i="20"/>
  <c r="N225" i="20"/>
  <c r="M225" i="20"/>
  <c r="L225" i="20"/>
  <c r="P224" i="20"/>
  <c r="O224" i="20"/>
  <c r="N224" i="20"/>
  <c r="M224" i="20"/>
  <c r="L224" i="20"/>
  <c r="P223" i="20"/>
  <c r="O223" i="20"/>
  <c r="N223" i="20"/>
  <c r="M223" i="20"/>
  <c r="L223" i="20"/>
  <c r="P222" i="20"/>
  <c r="O222" i="20"/>
  <c r="N222" i="20"/>
  <c r="M222" i="20"/>
  <c r="L222" i="20"/>
  <c r="P221" i="20"/>
  <c r="O221" i="20"/>
  <c r="N221" i="20"/>
  <c r="M221" i="20"/>
  <c r="L221" i="20"/>
  <c r="P220" i="20"/>
  <c r="O220" i="20"/>
  <c r="N220" i="20"/>
  <c r="M220" i="20"/>
  <c r="L220" i="20"/>
  <c r="P219" i="20"/>
  <c r="O219" i="20"/>
  <c r="N219" i="20"/>
  <c r="M219" i="20"/>
  <c r="L219" i="20"/>
  <c r="P218" i="20"/>
  <c r="O218" i="20"/>
  <c r="N218" i="20"/>
  <c r="M218" i="20"/>
  <c r="L218" i="20"/>
  <c r="P217" i="20"/>
  <c r="O217" i="20"/>
  <c r="N217" i="20"/>
  <c r="M217" i="20"/>
  <c r="L217" i="20"/>
  <c r="P216" i="20"/>
  <c r="O216" i="20"/>
  <c r="N216" i="20"/>
  <c r="M216" i="20"/>
  <c r="L216" i="20"/>
  <c r="P215" i="20"/>
  <c r="O215" i="20"/>
  <c r="N215" i="20"/>
  <c r="M215" i="20"/>
  <c r="L215" i="20"/>
  <c r="P214" i="20"/>
  <c r="O214" i="20"/>
  <c r="N214" i="20"/>
  <c r="M214" i="20"/>
  <c r="L214" i="20"/>
  <c r="P213" i="20"/>
  <c r="O213" i="20"/>
  <c r="N213" i="20"/>
  <c r="M213" i="20"/>
  <c r="L213" i="20"/>
  <c r="P212" i="20"/>
  <c r="O212" i="20"/>
  <c r="N212" i="20"/>
  <c r="M212" i="20"/>
  <c r="L212" i="20"/>
  <c r="P211" i="20"/>
  <c r="O211" i="20"/>
  <c r="N211" i="20"/>
  <c r="M211" i="20"/>
  <c r="L211" i="20"/>
  <c r="P210" i="20"/>
  <c r="O210" i="20"/>
  <c r="N210" i="20"/>
  <c r="M210" i="20"/>
  <c r="L210" i="20"/>
  <c r="P209" i="20"/>
  <c r="O209" i="20"/>
  <c r="N209" i="20"/>
  <c r="M209" i="20"/>
  <c r="L209" i="20"/>
  <c r="P208" i="20"/>
  <c r="O208" i="20"/>
  <c r="N208" i="20"/>
  <c r="M208" i="20"/>
  <c r="L208" i="20"/>
  <c r="P207" i="20"/>
  <c r="O207" i="20"/>
  <c r="N207" i="20"/>
  <c r="M207" i="20"/>
  <c r="L207" i="20"/>
  <c r="P206" i="20"/>
  <c r="O206" i="20"/>
  <c r="N206" i="20"/>
  <c r="M206" i="20"/>
  <c r="L206" i="20"/>
  <c r="P205" i="20"/>
  <c r="O205" i="20"/>
  <c r="N205" i="20"/>
  <c r="M205" i="20"/>
  <c r="L205" i="20"/>
  <c r="P204" i="20"/>
  <c r="O204" i="20"/>
  <c r="N204" i="20"/>
  <c r="M204" i="20"/>
  <c r="L204" i="20"/>
  <c r="P203" i="20"/>
  <c r="O203" i="20"/>
  <c r="N203" i="20"/>
  <c r="M203" i="20"/>
  <c r="L203" i="20"/>
  <c r="P202" i="20"/>
  <c r="O202" i="20"/>
  <c r="N202" i="20"/>
  <c r="M202" i="20"/>
  <c r="L202" i="20"/>
  <c r="P201" i="20"/>
  <c r="O201" i="20"/>
  <c r="N201" i="20"/>
  <c r="M201" i="20"/>
  <c r="L201" i="20"/>
  <c r="P200" i="20"/>
  <c r="O200" i="20"/>
  <c r="N200" i="20"/>
  <c r="M200" i="20"/>
  <c r="L200" i="20"/>
  <c r="P199" i="20"/>
  <c r="O199" i="20"/>
  <c r="N199" i="20"/>
  <c r="M199" i="20"/>
  <c r="L199" i="20"/>
  <c r="P198" i="20"/>
  <c r="O198" i="20"/>
  <c r="N198" i="20"/>
  <c r="M198" i="20"/>
  <c r="L198" i="20"/>
  <c r="P197" i="20"/>
  <c r="O197" i="20"/>
  <c r="N197" i="20"/>
  <c r="M197" i="20"/>
  <c r="L197" i="20"/>
  <c r="P196" i="20"/>
  <c r="O196" i="20"/>
  <c r="N196" i="20"/>
  <c r="M196" i="20"/>
  <c r="L196" i="20"/>
  <c r="P195" i="20"/>
  <c r="O195" i="20"/>
  <c r="N195" i="20"/>
  <c r="M195" i="20"/>
  <c r="L195" i="20"/>
  <c r="P194" i="20"/>
  <c r="O194" i="20"/>
  <c r="N194" i="20"/>
  <c r="M194" i="20"/>
  <c r="L194" i="20"/>
  <c r="P193" i="20"/>
  <c r="O193" i="20"/>
  <c r="N193" i="20"/>
  <c r="M193" i="20"/>
  <c r="L193" i="20"/>
  <c r="P192" i="20"/>
  <c r="O192" i="20"/>
  <c r="N192" i="20"/>
  <c r="M192" i="20"/>
  <c r="L192" i="20"/>
  <c r="P191" i="20"/>
  <c r="O191" i="20"/>
  <c r="N191" i="20"/>
  <c r="M191" i="20"/>
  <c r="L191" i="20"/>
  <c r="P190" i="20"/>
  <c r="O190" i="20"/>
  <c r="N190" i="20"/>
  <c r="M190" i="20"/>
  <c r="L190" i="20"/>
  <c r="P189" i="20"/>
  <c r="O189" i="20"/>
  <c r="N189" i="20"/>
  <c r="M189" i="20"/>
  <c r="L189" i="20"/>
  <c r="P188" i="20"/>
  <c r="O188" i="20"/>
  <c r="N188" i="20"/>
  <c r="M188" i="20"/>
  <c r="L188" i="20"/>
  <c r="P187" i="20"/>
  <c r="O187" i="20"/>
  <c r="N187" i="20"/>
  <c r="M187" i="20"/>
  <c r="L187" i="20"/>
  <c r="P186" i="20"/>
  <c r="O186" i="20"/>
  <c r="N186" i="20"/>
  <c r="M186" i="20"/>
  <c r="L186" i="20"/>
  <c r="P185" i="20"/>
  <c r="O185" i="20"/>
  <c r="N185" i="20"/>
  <c r="M185" i="20"/>
  <c r="L185" i="20"/>
  <c r="P184" i="20"/>
  <c r="O184" i="20"/>
  <c r="N184" i="20"/>
  <c r="M184" i="20"/>
  <c r="L184" i="20"/>
  <c r="P183" i="20"/>
  <c r="O183" i="20"/>
  <c r="N183" i="20"/>
  <c r="M183" i="20"/>
  <c r="L183" i="20"/>
  <c r="P182" i="20"/>
  <c r="O182" i="20"/>
  <c r="N182" i="20"/>
  <c r="M182" i="20"/>
  <c r="L182" i="20"/>
  <c r="P181" i="20"/>
  <c r="O181" i="20"/>
  <c r="N181" i="20"/>
  <c r="M181" i="20"/>
  <c r="L181" i="20"/>
  <c r="P180" i="20"/>
  <c r="O180" i="20"/>
  <c r="N180" i="20"/>
  <c r="M180" i="20"/>
  <c r="L180" i="20"/>
  <c r="P179" i="20"/>
  <c r="O179" i="20"/>
  <c r="N179" i="20"/>
  <c r="M179" i="20"/>
  <c r="L179" i="20"/>
  <c r="P178" i="20"/>
  <c r="O178" i="20"/>
  <c r="N178" i="20"/>
  <c r="M178" i="20"/>
  <c r="L178" i="20"/>
  <c r="P177" i="20"/>
  <c r="O177" i="20"/>
  <c r="N177" i="20"/>
  <c r="M177" i="20"/>
  <c r="L177" i="20"/>
  <c r="P176" i="20"/>
  <c r="O176" i="20"/>
  <c r="N176" i="20"/>
  <c r="M176" i="20"/>
  <c r="L176" i="20"/>
  <c r="P175" i="20"/>
  <c r="O175" i="20"/>
  <c r="N175" i="20"/>
  <c r="M175" i="20"/>
  <c r="L175" i="20"/>
  <c r="P174" i="20"/>
  <c r="O174" i="20"/>
  <c r="N174" i="20"/>
  <c r="M174" i="20"/>
  <c r="L174" i="20"/>
  <c r="P173" i="20"/>
  <c r="O173" i="20"/>
  <c r="N173" i="20"/>
  <c r="M173" i="20"/>
  <c r="L173" i="20"/>
  <c r="P172" i="20"/>
  <c r="O172" i="20"/>
  <c r="N172" i="20"/>
  <c r="M172" i="20"/>
  <c r="L172" i="20"/>
  <c r="P171" i="20"/>
  <c r="O171" i="20"/>
  <c r="N171" i="20"/>
  <c r="M171" i="20"/>
  <c r="L171" i="20"/>
  <c r="P170" i="20"/>
  <c r="O170" i="20"/>
  <c r="N170" i="20"/>
  <c r="M170" i="20"/>
  <c r="L170" i="20"/>
  <c r="P169" i="20"/>
  <c r="O169" i="20"/>
  <c r="N169" i="20"/>
  <c r="M169" i="20"/>
  <c r="L169" i="20"/>
  <c r="P168" i="20"/>
  <c r="O168" i="20"/>
  <c r="N168" i="20"/>
  <c r="M168" i="20"/>
  <c r="L168" i="20"/>
  <c r="P167" i="20"/>
  <c r="O167" i="20"/>
  <c r="N167" i="20"/>
  <c r="M167" i="20"/>
  <c r="L167" i="20"/>
  <c r="P166" i="20"/>
  <c r="O166" i="20"/>
  <c r="N166" i="20"/>
  <c r="M166" i="20"/>
  <c r="L166" i="20"/>
  <c r="P165" i="20"/>
  <c r="O165" i="20"/>
  <c r="N165" i="20"/>
  <c r="M165" i="20"/>
  <c r="L165" i="20"/>
  <c r="P164" i="20"/>
  <c r="O164" i="20"/>
  <c r="N164" i="20"/>
  <c r="M164" i="20"/>
  <c r="L164" i="20"/>
  <c r="P163" i="20"/>
  <c r="O163" i="20"/>
  <c r="N163" i="20"/>
  <c r="M163" i="20"/>
  <c r="L163" i="20"/>
  <c r="P162" i="20"/>
  <c r="O162" i="20"/>
  <c r="N162" i="20"/>
  <c r="M162" i="20"/>
  <c r="L162" i="20"/>
  <c r="P161" i="20"/>
  <c r="N161" i="20"/>
  <c r="M161" i="20"/>
  <c r="L161" i="20"/>
  <c r="P160" i="20"/>
  <c r="O160" i="20"/>
  <c r="N160" i="20"/>
  <c r="M160" i="20"/>
  <c r="L160" i="20"/>
  <c r="P159" i="20"/>
  <c r="O159" i="20"/>
  <c r="N159" i="20"/>
  <c r="M159" i="20"/>
  <c r="L159" i="20"/>
  <c r="P158" i="20"/>
  <c r="O158" i="20"/>
  <c r="N158" i="20"/>
  <c r="M158" i="20"/>
  <c r="L158" i="20"/>
  <c r="P157" i="20"/>
  <c r="O157" i="20"/>
  <c r="N157" i="20"/>
  <c r="M157" i="20"/>
  <c r="L157" i="20"/>
  <c r="P156" i="20"/>
  <c r="O156" i="20"/>
  <c r="N156" i="20"/>
  <c r="M156" i="20"/>
  <c r="L156" i="20"/>
  <c r="P155" i="20"/>
  <c r="O155" i="20"/>
  <c r="N155" i="20"/>
  <c r="M155" i="20"/>
  <c r="L155" i="20"/>
  <c r="P154" i="20"/>
  <c r="O154" i="20"/>
  <c r="N154" i="20"/>
  <c r="M154" i="20"/>
  <c r="L154" i="20"/>
  <c r="P153" i="20"/>
  <c r="O153" i="20"/>
  <c r="N153" i="20"/>
  <c r="M153" i="20"/>
  <c r="L153" i="20"/>
  <c r="P152" i="20"/>
  <c r="O152" i="20"/>
  <c r="N152" i="20"/>
  <c r="M152" i="20"/>
  <c r="L152" i="20"/>
  <c r="P151" i="20"/>
  <c r="O151" i="20"/>
  <c r="N151" i="20"/>
  <c r="M151" i="20"/>
  <c r="L151" i="20"/>
  <c r="P150" i="20"/>
  <c r="O150" i="20"/>
  <c r="N150" i="20"/>
  <c r="M150" i="20"/>
  <c r="L150" i="20"/>
  <c r="P149" i="20"/>
  <c r="O149" i="20"/>
  <c r="N149" i="20"/>
  <c r="M149" i="20"/>
  <c r="L149" i="20"/>
  <c r="P148" i="20"/>
  <c r="O148" i="20"/>
  <c r="N148" i="20"/>
  <c r="M148" i="20"/>
  <c r="L148" i="20"/>
  <c r="P147" i="20"/>
  <c r="O147" i="20"/>
  <c r="N147" i="20"/>
  <c r="M147" i="20"/>
  <c r="L147" i="20"/>
  <c r="P146" i="20"/>
  <c r="O146" i="20"/>
  <c r="N146" i="20"/>
  <c r="M146" i="20"/>
  <c r="L146" i="20"/>
  <c r="P145" i="20"/>
  <c r="O145" i="20"/>
  <c r="N145" i="20"/>
  <c r="M145" i="20"/>
  <c r="L145" i="20"/>
  <c r="P144" i="20"/>
  <c r="O144" i="20"/>
  <c r="N144" i="20"/>
  <c r="M144" i="20"/>
  <c r="L144" i="20"/>
  <c r="P143" i="20"/>
  <c r="O143" i="20"/>
  <c r="N143" i="20"/>
  <c r="M143" i="20"/>
  <c r="L143" i="20"/>
  <c r="P142" i="20"/>
  <c r="O142" i="20"/>
  <c r="N142" i="20"/>
  <c r="M142" i="20"/>
  <c r="L142" i="20"/>
  <c r="P141" i="20"/>
  <c r="O141" i="20"/>
  <c r="N141" i="20"/>
  <c r="M141" i="20"/>
  <c r="L141" i="20"/>
  <c r="P140" i="20"/>
  <c r="O140" i="20"/>
  <c r="N140" i="20"/>
  <c r="M140" i="20"/>
  <c r="L140" i="20"/>
  <c r="P139" i="20"/>
  <c r="O139" i="20"/>
  <c r="N139" i="20"/>
  <c r="M139" i="20"/>
  <c r="L139" i="20"/>
  <c r="P138" i="20"/>
  <c r="O138" i="20"/>
  <c r="N138" i="20"/>
  <c r="M138" i="20"/>
  <c r="L138" i="20"/>
  <c r="P137" i="20"/>
  <c r="O137" i="20"/>
  <c r="N137" i="20"/>
  <c r="M137" i="20"/>
  <c r="L137" i="20"/>
  <c r="P136" i="20"/>
  <c r="O136" i="20"/>
  <c r="N136" i="20"/>
  <c r="M136" i="20"/>
  <c r="L136" i="20"/>
  <c r="P135" i="20"/>
  <c r="O135" i="20"/>
  <c r="N135" i="20"/>
  <c r="M135" i="20"/>
  <c r="L135" i="20"/>
  <c r="P134" i="20"/>
  <c r="O134" i="20"/>
  <c r="N134" i="20"/>
  <c r="M134" i="20"/>
  <c r="L134" i="20"/>
  <c r="P133" i="20"/>
  <c r="O133" i="20"/>
  <c r="N133" i="20"/>
  <c r="M133" i="20"/>
  <c r="L133" i="20"/>
  <c r="P132" i="20"/>
  <c r="O132" i="20"/>
  <c r="N132" i="20"/>
  <c r="M132" i="20"/>
  <c r="L132" i="20"/>
  <c r="P131" i="20"/>
  <c r="O131" i="20"/>
  <c r="N131" i="20"/>
  <c r="M131" i="20"/>
  <c r="L131" i="20"/>
  <c r="P130" i="20"/>
  <c r="O130" i="20"/>
  <c r="N130" i="20"/>
  <c r="M130" i="20"/>
  <c r="L130" i="20"/>
  <c r="P129" i="20"/>
  <c r="O129" i="20"/>
  <c r="N129" i="20"/>
  <c r="M129" i="20"/>
  <c r="L129" i="20"/>
  <c r="P128" i="20"/>
  <c r="O128" i="20"/>
  <c r="N128" i="20"/>
  <c r="M128" i="20"/>
  <c r="L128" i="20"/>
  <c r="P127" i="20"/>
  <c r="O127" i="20"/>
  <c r="N127" i="20"/>
  <c r="M127" i="20"/>
  <c r="L127" i="20"/>
  <c r="P126" i="20"/>
  <c r="O126" i="20"/>
  <c r="N126" i="20"/>
  <c r="M126" i="20"/>
  <c r="L126" i="20"/>
  <c r="P125" i="20"/>
  <c r="O125" i="20"/>
  <c r="N125" i="20"/>
  <c r="M125" i="20"/>
  <c r="L125" i="20"/>
  <c r="P124" i="20"/>
  <c r="O124" i="20"/>
  <c r="N124" i="20"/>
  <c r="M124" i="20"/>
  <c r="L124" i="20"/>
  <c r="P123" i="20"/>
  <c r="O123" i="20"/>
  <c r="N123" i="20"/>
  <c r="M123" i="20"/>
  <c r="L123" i="20"/>
  <c r="P122" i="20"/>
  <c r="O122" i="20"/>
  <c r="N122" i="20"/>
  <c r="M122" i="20"/>
  <c r="L122" i="20"/>
  <c r="P121" i="20"/>
  <c r="O121" i="20"/>
  <c r="N121" i="20"/>
  <c r="M121" i="20"/>
  <c r="L121" i="20"/>
  <c r="P120" i="20"/>
  <c r="O120" i="20"/>
  <c r="N120" i="20"/>
  <c r="M120" i="20"/>
  <c r="L120" i="20"/>
  <c r="P119" i="20"/>
  <c r="O119" i="20"/>
  <c r="N119" i="20"/>
  <c r="M119" i="20"/>
  <c r="L119" i="20"/>
  <c r="P118" i="20"/>
  <c r="O118" i="20"/>
  <c r="N118" i="20"/>
  <c r="M118" i="20"/>
  <c r="L118" i="20"/>
  <c r="P117" i="20"/>
  <c r="O117" i="20"/>
  <c r="N117" i="20"/>
  <c r="M117" i="20"/>
  <c r="L117" i="20"/>
  <c r="P116" i="20"/>
  <c r="O116" i="20"/>
  <c r="N116" i="20"/>
  <c r="M116" i="20"/>
  <c r="L116" i="20"/>
  <c r="P115" i="20"/>
  <c r="O115" i="20"/>
  <c r="N115" i="20"/>
  <c r="M115" i="20"/>
  <c r="L115" i="20"/>
  <c r="P114" i="20"/>
  <c r="O114" i="20"/>
  <c r="N114" i="20"/>
  <c r="M114" i="20"/>
  <c r="L114" i="20"/>
  <c r="P113" i="20"/>
  <c r="O113" i="20"/>
  <c r="N113" i="20"/>
  <c r="M113" i="20"/>
  <c r="L113" i="20"/>
  <c r="P112" i="20"/>
  <c r="O112" i="20"/>
  <c r="N112" i="20"/>
  <c r="M112" i="20"/>
  <c r="L112" i="20"/>
  <c r="P111" i="20"/>
  <c r="O111" i="20"/>
  <c r="N111" i="20"/>
  <c r="M111" i="20"/>
  <c r="L111" i="20"/>
  <c r="P110" i="20"/>
  <c r="O110" i="20"/>
  <c r="N110" i="20"/>
  <c r="M110" i="20"/>
  <c r="L110" i="20"/>
  <c r="P109" i="20"/>
  <c r="O109" i="20"/>
  <c r="N109" i="20"/>
  <c r="M109" i="20"/>
  <c r="L109" i="20"/>
  <c r="P108" i="20"/>
  <c r="O108" i="20"/>
  <c r="N108" i="20"/>
  <c r="M108" i="20"/>
  <c r="L108" i="20"/>
  <c r="P107" i="20"/>
  <c r="O107" i="20"/>
  <c r="N107" i="20"/>
  <c r="M107" i="20"/>
  <c r="L107" i="20"/>
  <c r="P106" i="20"/>
  <c r="O106" i="20"/>
  <c r="N106" i="20"/>
  <c r="M106" i="20"/>
  <c r="L106" i="20"/>
  <c r="P105" i="20"/>
  <c r="O105" i="20"/>
  <c r="N105" i="20"/>
  <c r="M105" i="20"/>
  <c r="L105" i="20"/>
  <c r="P104" i="20"/>
  <c r="O104" i="20"/>
  <c r="N104" i="20"/>
  <c r="M104" i="20"/>
  <c r="L104" i="20"/>
  <c r="P103" i="20"/>
  <c r="O103" i="20"/>
  <c r="N103" i="20"/>
  <c r="M103" i="20"/>
  <c r="L103" i="20"/>
  <c r="P102" i="20"/>
  <c r="O102" i="20"/>
  <c r="N102" i="20"/>
  <c r="M102" i="20"/>
  <c r="L102" i="20"/>
  <c r="P101" i="20"/>
  <c r="O101" i="20"/>
  <c r="N101" i="20"/>
  <c r="M101" i="20"/>
  <c r="L101" i="20"/>
  <c r="P100" i="20"/>
  <c r="O100" i="20"/>
  <c r="N100" i="20"/>
  <c r="M100" i="20"/>
  <c r="L100" i="20"/>
  <c r="P99" i="20"/>
  <c r="O99" i="20"/>
  <c r="N99" i="20"/>
  <c r="M99" i="20"/>
  <c r="L99" i="20"/>
  <c r="P98" i="20"/>
  <c r="O98" i="20"/>
  <c r="N98" i="20"/>
  <c r="M98" i="20"/>
  <c r="L98" i="20"/>
  <c r="P97" i="20"/>
  <c r="O97" i="20"/>
  <c r="N97" i="20"/>
  <c r="M97" i="20"/>
  <c r="L97" i="20"/>
  <c r="P96" i="20"/>
  <c r="O96" i="20"/>
  <c r="N96" i="20"/>
  <c r="M96" i="20"/>
  <c r="L96" i="20"/>
  <c r="P95" i="20"/>
  <c r="O95" i="20"/>
  <c r="N95" i="20"/>
  <c r="M95" i="20"/>
  <c r="L95" i="20"/>
  <c r="P94" i="20"/>
  <c r="O94" i="20"/>
  <c r="N94" i="20"/>
  <c r="M94" i="20"/>
  <c r="L94" i="20"/>
  <c r="P93" i="20"/>
  <c r="O93" i="20"/>
  <c r="N93" i="20"/>
  <c r="M93" i="20"/>
  <c r="L93" i="20"/>
  <c r="P92" i="20"/>
  <c r="O92" i="20"/>
  <c r="N92" i="20"/>
  <c r="M92" i="20"/>
  <c r="L92" i="20"/>
  <c r="P91" i="20"/>
  <c r="O91" i="20"/>
  <c r="N91" i="20"/>
  <c r="M91" i="20"/>
  <c r="L91" i="20"/>
  <c r="P90" i="20"/>
  <c r="O90" i="20"/>
  <c r="N90" i="20"/>
  <c r="M90" i="20"/>
  <c r="L90" i="20"/>
  <c r="P89" i="20"/>
  <c r="O89" i="20"/>
  <c r="N89" i="20"/>
  <c r="M89" i="20"/>
  <c r="L89" i="20"/>
  <c r="P88" i="20"/>
  <c r="O88" i="20"/>
  <c r="N88" i="20"/>
  <c r="M88" i="20"/>
  <c r="L88" i="20"/>
  <c r="P87" i="20"/>
  <c r="O87" i="20"/>
  <c r="N87" i="20"/>
  <c r="M87" i="20"/>
  <c r="L87" i="20"/>
  <c r="P86" i="20"/>
  <c r="O86" i="20"/>
  <c r="N86" i="20"/>
  <c r="M86" i="20"/>
  <c r="L86" i="20"/>
  <c r="P85" i="20"/>
  <c r="O85" i="20"/>
  <c r="N85" i="20"/>
  <c r="M85" i="20"/>
  <c r="L85" i="20"/>
  <c r="P84" i="20"/>
  <c r="O84" i="20"/>
  <c r="N84" i="20"/>
  <c r="M84" i="20"/>
  <c r="L84" i="20"/>
  <c r="P83" i="20"/>
  <c r="O83" i="20"/>
  <c r="N83" i="20"/>
  <c r="M83" i="20"/>
  <c r="L83" i="20"/>
  <c r="P82" i="20"/>
  <c r="O82" i="20"/>
  <c r="N82" i="20"/>
  <c r="M82" i="20"/>
  <c r="L82" i="20"/>
  <c r="P81" i="20"/>
  <c r="O81" i="20"/>
  <c r="N81" i="20"/>
  <c r="M81" i="20"/>
  <c r="L81" i="20"/>
  <c r="P80" i="20"/>
  <c r="O80" i="20"/>
  <c r="N80" i="20"/>
  <c r="M80" i="20"/>
  <c r="L80" i="20"/>
  <c r="P79" i="20"/>
  <c r="O79" i="20"/>
  <c r="N79" i="20"/>
  <c r="M79" i="20"/>
  <c r="L79" i="20"/>
  <c r="P78" i="20"/>
  <c r="O78" i="20"/>
  <c r="N78" i="20"/>
  <c r="M78" i="20"/>
  <c r="L78" i="20"/>
  <c r="P77" i="20"/>
  <c r="O77" i="20"/>
  <c r="N77" i="20"/>
  <c r="M77" i="20"/>
  <c r="L77" i="20"/>
  <c r="P76" i="20"/>
  <c r="O76" i="20"/>
  <c r="N76" i="20"/>
  <c r="M76" i="20"/>
  <c r="L76" i="20"/>
  <c r="P75" i="20"/>
  <c r="O75" i="20"/>
  <c r="N75" i="20"/>
  <c r="M75" i="20"/>
  <c r="L75" i="20"/>
  <c r="P74" i="20"/>
  <c r="O74" i="20"/>
  <c r="N74" i="20"/>
  <c r="M74" i="20"/>
  <c r="L74" i="20"/>
  <c r="P73" i="20"/>
  <c r="O73" i="20"/>
  <c r="N73" i="20"/>
  <c r="M73" i="20"/>
  <c r="L73" i="20"/>
  <c r="P72" i="20"/>
  <c r="O72" i="20"/>
  <c r="N72" i="20"/>
  <c r="M72" i="20"/>
  <c r="L72" i="20"/>
  <c r="P71" i="20"/>
  <c r="O71" i="20"/>
  <c r="N71" i="20"/>
  <c r="M71" i="20"/>
  <c r="L71" i="20"/>
  <c r="P70" i="20"/>
  <c r="O70" i="20"/>
  <c r="N70" i="20"/>
  <c r="M70" i="20"/>
  <c r="L70" i="20"/>
  <c r="P69" i="20"/>
  <c r="O69" i="20"/>
  <c r="N69" i="20"/>
  <c r="M69" i="20"/>
  <c r="L69" i="20"/>
  <c r="P68" i="20"/>
  <c r="O68" i="20"/>
  <c r="N68" i="20"/>
  <c r="M68" i="20"/>
  <c r="L68" i="20"/>
  <c r="P67" i="20"/>
  <c r="O67" i="20"/>
  <c r="N67" i="20"/>
  <c r="M67" i="20"/>
  <c r="L67" i="20"/>
  <c r="P66" i="20"/>
  <c r="O66" i="20"/>
  <c r="N66" i="20"/>
  <c r="M66" i="20"/>
  <c r="L66" i="20"/>
  <c r="P65" i="20"/>
  <c r="O65" i="20"/>
  <c r="N65" i="20"/>
  <c r="M65" i="20"/>
  <c r="L65" i="20"/>
  <c r="P64" i="20"/>
  <c r="X64" i="20" s="1"/>
  <c r="O64" i="20"/>
  <c r="W64" i="20" s="1"/>
  <c r="N64" i="20"/>
  <c r="V64" i="20" s="1"/>
  <c r="M64" i="20"/>
  <c r="U64" i="20" s="1"/>
  <c r="L64" i="20"/>
  <c r="P63" i="20"/>
  <c r="O63" i="20"/>
  <c r="N63" i="20"/>
  <c r="M63" i="20"/>
  <c r="L63" i="20"/>
  <c r="P62" i="20"/>
  <c r="O62" i="20"/>
  <c r="N62" i="20"/>
  <c r="M62" i="20"/>
  <c r="L62" i="20"/>
  <c r="P61" i="20"/>
  <c r="O61" i="20"/>
  <c r="N61" i="20"/>
  <c r="M61" i="20"/>
  <c r="L61" i="20"/>
  <c r="P60" i="20"/>
  <c r="O60" i="20"/>
  <c r="N60" i="20"/>
  <c r="M60" i="20"/>
  <c r="L60" i="20"/>
  <c r="P59" i="20"/>
  <c r="O59" i="20"/>
  <c r="N59" i="20"/>
  <c r="M59" i="20"/>
  <c r="L59" i="20"/>
  <c r="P58" i="20"/>
  <c r="O58" i="20"/>
  <c r="N58" i="20"/>
  <c r="M58" i="20"/>
  <c r="L58" i="20"/>
  <c r="P57" i="20"/>
  <c r="O57" i="20"/>
  <c r="N57" i="20"/>
  <c r="M57" i="20"/>
  <c r="L57" i="20"/>
  <c r="P56" i="20"/>
  <c r="O56" i="20"/>
  <c r="N56" i="20"/>
  <c r="M56" i="20"/>
  <c r="L56" i="20"/>
  <c r="P55" i="20"/>
  <c r="O55" i="20"/>
  <c r="N55" i="20"/>
  <c r="M55" i="20"/>
  <c r="L55" i="20"/>
  <c r="P54" i="20"/>
  <c r="O54" i="20"/>
  <c r="N54" i="20"/>
  <c r="M54" i="20"/>
  <c r="L54" i="20"/>
  <c r="P53" i="20"/>
  <c r="O53" i="20"/>
  <c r="N53" i="20"/>
  <c r="M53" i="20"/>
  <c r="L53" i="20"/>
  <c r="P52" i="20"/>
  <c r="O52" i="20"/>
  <c r="N52" i="20"/>
  <c r="M52" i="20"/>
  <c r="L52" i="20"/>
  <c r="P51" i="20"/>
  <c r="O51" i="20"/>
  <c r="N51" i="20"/>
  <c r="M51" i="20"/>
  <c r="L51" i="20"/>
  <c r="P50" i="20"/>
  <c r="O50" i="20"/>
  <c r="N50" i="20"/>
  <c r="M50" i="20"/>
  <c r="L50" i="20"/>
  <c r="P49" i="20"/>
  <c r="O49" i="20"/>
  <c r="N49" i="20"/>
  <c r="M49" i="20"/>
  <c r="L49" i="20"/>
  <c r="P48" i="20"/>
  <c r="O48" i="20"/>
  <c r="N48" i="20"/>
  <c r="M48" i="20"/>
  <c r="L48" i="20"/>
  <c r="P47" i="20"/>
  <c r="O47" i="20"/>
  <c r="N47" i="20"/>
  <c r="M47" i="20"/>
  <c r="L47" i="20"/>
  <c r="P46" i="20"/>
  <c r="O46" i="20"/>
  <c r="N46" i="20"/>
  <c r="M46" i="20"/>
  <c r="L46" i="20"/>
  <c r="P45" i="20"/>
  <c r="O45" i="20"/>
  <c r="N45" i="20"/>
  <c r="M45" i="20"/>
  <c r="L45" i="20"/>
  <c r="P44" i="20"/>
  <c r="O44" i="20"/>
  <c r="N44" i="20"/>
  <c r="M44" i="20"/>
  <c r="L44" i="20"/>
  <c r="P43" i="20"/>
  <c r="O43" i="20"/>
  <c r="N43" i="20"/>
  <c r="M43" i="20"/>
  <c r="L43" i="20"/>
  <c r="P42" i="20"/>
  <c r="O42" i="20"/>
  <c r="N42" i="20"/>
  <c r="M42" i="20"/>
  <c r="L42" i="20"/>
  <c r="P41" i="20"/>
  <c r="O41" i="20"/>
  <c r="N41" i="20"/>
  <c r="M41" i="20"/>
  <c r="L41" i="20"/>
  <c r="P40" i="20"/>
  <c r="O40" i="20"/>
  <c r="N40" i="20"/>
  <c r="M40" i="20"/>
  <c r="L40" i="20"/>
  <c r="P39" i="20"/>
  <c r="O39" i="20"/>
  <c r="N39" i="20"/>
  <c r="M39" i="20"/>
  <c r="L39" i="20"/>
  <c r="P38" i="20"/>
  <c r="X38" i="20" s="1"/>
  <c r="O38" i="20"/>
  <c r="N38" i="20"/>
  <c r="V38" i="20" s="1"/>
  <c r="M38" i="20"/>
  <c r="U38" i="20" s="1"/>
  <c r="L38" i="20"/>
  <c r="V36" i="20"/>
  <c r="U36" i="20"/>
  <c r="H36" i="20"/>
  <c r="G36" i="20"/>
  <c r="F36" i="20"/>
  <c r="E36" i="20"/>
  <c r="H35" i="20"/>
  <c r="G35" i="20"/>
  <c r="F35" i="20"/>
  <c r="E35" i="20"/>
  <c r="H34" i="20"/>
  <c r="G34" i="20"/>
  <c r="F34" i="20"/>
  <c r="E34" i="20"/>
  <c r="H33" i="20"/>
  <c r="G33" i="20"/>
  <c r="F33" i="20"/>
  <c r="E33" i="20"/>
  <c r="H32" i="20"/>
  <c r="G32" i="20"/>
  <c r="F32" i="20"/>
  <c r="E32" i="20"/>
  <c r="H31" i="20"/>
  <c r="G31" i="20"/>
  <c r="F31" i="20"/>
  <c r="E31" i="20"/>
  <c r="H30" i="20"/>
  <c r="G30" i="20"/>
  <c r="F30" i="20"/>
  <c r="E30" i="20"/>
  <c r="H29" i="20"/>
  <c r="G29" i="20"/>
  <c r="F29" i="20"/>
  <c r="E29" i="20"/>
  <c r="H28" i="20"/>
  <c r="G28" i="20"/>
  <c r="F28" i="20"/>
  <c r="E28" i="20"/>
  <c r="H27" i="20"/>
  <c r="G27" i="20"/>
  <c r="F27" i="20"/>
  <c r="E27" i="20"/>
  <c r="H26" i="20"/>
  <c r="G26" i="20"/>
  <c r="F26" i="20"/>
  <c r="E26" i="20"/>
  <c r="H25" i="20"/>
  <c r="G25" i="20"/>
  <c r="F25" i="20"/>
  <c r="E25" i="20"/>
  <c r="H24" i="20"/>
  <c r="G24" i="20"/>
  <c r="F24" i="20"/>
  <c r="E24" i="20"/>
  <c r="H23" i="20"/>
  <c r="G23" i="20"/>
  <c r="F23" i="20"/>
  <c r="E23" i="20"/>
  <c r="H22" i="20"/>
  <c r="G22" i="20"/>
  <c r="F22" i="20"/>
  <c r="E22" i="20"/>
  <c r="H21" i="20"/>
  <c r="G21" i="20"/>
  <c r="F21" i="20"/>
  <c r="E21" i="20"/>
  <c r="H20" i="20"/>
  <c r="G20" i="20"/>
  <c r="F20" i="20"/>
  <c r="E20" i="20"/>
  <c r="H19" i="20"/>
  <c r="G19" i="20"/>
  <c r="F19" i="20"/>
  <c r="E19" i="20"/>
  <c r="H18" i="20"/>
  <c r="G18" i="20"/>
  <c r="F18" i="20"/>
  <c r="E18" i="20"/>
  <c r="H17" i="20"/>
  <c r="G17" i="20"/>
  <c r="F17" i="20"/>
  <c r="E17" i="20"/>
  <c r="H16" i="20"/>
  <c r="G16" i="20"/>
  <c r="F16" i="20"/>
  <c r="E16" i="20"/>
  <c r="H15" i="20"/>
  <c r="G15" i="20"/>
  <c r="F15" i="20"/>
  <c r="E15" i="20"/>
  <c r="H14" i="20"/>
  <c r="G14" i="20"/>
  <c r="F14" i="20"/>
  <c r="E14" i="20"/>
  <c r="H13" i="20"/>
  <c r="G13" i="20"/>
  <c r="F13" i="20"/>
  <c r="E13" i="20"/>
  <c r="H12" i="20"/>
  <c r="G12" i="20"/>
  <c r="F12" i="20"/>
  <c r="E12" i="20"/>
  <c r="H11" i="20"/>
  <c r="G11" i="20"/>
  <c r="F11" i="20"/>
  <c r="E11" i="20"/>
  <c r="X10" i="20"/>
  <c r="W10" i="20"/>
  <c r="V10" i="20"/>
  <c r="U10" i="20"/>
  <c r="H10" i="20"/>
  <c r="G10" i="20"/>
  <c r="F10" i="20"/>
  <c r="E10" i="20"/>
  <c r="K9" i="20"/>
  <c r="J9" i="20"/>
  <c r="J3" i="20" s="1"/>
  <c r="C9" i="20"/>
  <c r="B9" i="20"/>
  <c r="X8" i="20"/>
  <c r="W8" i="20"/>
  <c r="V8" i="20"/>
  <c r="U8" i="20"/>
  <c r="H8" i="20"/>
  <c r="G8" i="20"/>
  <c r="F8" i="20"/>
  <c r="E8" i="20"/>
  <c r="X7" i="20"/>
  <c r="W7" i="20"/>
  <c r="V7" i="20"/>
  <c r="H7" i="20"/>
  <c r="G7" i="20"/>
  <c r="F7" i="20"/>
  <c r="E7" i="20"/>
  <c r="X6" i="20"/>
  <c r="W6" i="20"/>
  <c r="V6" i="20"/>
  <c r="U6" i="20"/>
  <c r="H6" i="20"/>
  <c r="G6" i="20"/>
  <c r="F6" i="20"/>
  <c r="E6" i="20"/>
  <c r="H5" i="20"/>
  <c r="G5" i="20"/>
  <c r="F5" i="20"/>
  <c r="E5" i="20"/>
  <c r="H4" i="20"/>
  <c r="G4" i="20"/>
  <c r="F4" i="20"/>
  <c r="E4" i="20"/>
  <c r="U485" i="20" l="1"/>
  <c r="N309" i="17"/>
  <c r="G342" i="18" s="1"/>
  <c r="N306" i="17"/>
  <c r="G339" i="18" s="1"/>
  <c r="N286" i="17"/>
  <c r="G690" i="18" s="1"/>
  <c r="N281" i="17"/>
  <c r="G685" i="18" s="1"/>
  <c r="N268" i="17"/>
  <c r="G647" i="18" s="1"/>
  <c r="N261" i="17"/>
  <c r="G640" i="18" s="1"/>
  <c r="N256" i="17"/>
  <c r="G614" i="18" s="1"/>
  <c r="N253" i="17"/>
  <c r="G611" i="18" s="1"/>
  <c r="N242" i="17"/>
  <c r="G589" i="18" s="1"/>
  <c r="N198" i="17"/>
  <c r="G478" i="18" s="1"/>
  <c r="N207" i="17"/>
  <c r="G487" i="18" s="1"/>
  <c r="N206" i="17"/>
  <c r="G486" i="18" s="1"/>
  <c r="N208" i="17"/>
  <c r="G488" i="18" s="1"/>
  <c r="N209" i="17"/>
  <c r="G489" i="18" s="1"/>
  <c r="N146" i="17"/>
  <c r="G357" i="18" s="1"/>
  <c r="N145" i="17"/>
  <c r="G356" i="18" s="1"/>
  <c r="N150" i="17"/>
  <c r="G361" i="18" s="1"/>
  <c r="N147" i="17"/>
  <c r="G358" i="18" s="1"/>
  <c r="N141" i="17"/>
  <c r="G352" i="18" s="1"/>
  <c r="N138" i="17"/>
  <c r="G349" i="18" s="1"/>
  <c r="G323" i="18"/>
  <c r="N133" i="17"/>
  <c r="N135" i="17"/>
  <c r="G325" i="18" s="1"/>
  <c r="N132" i="17"/>
  <c r="G322" i="18" s="1"/>
  <c r="N116" i="17"/>
  <c r="G290" i="18" s="1"/>
  <c r="N114" i="17"/>
  <c r="G277" i="18" s="1"/>
  <c r="G246" i="18"/>
  <c r="N97" i="17"/>
  <c r="N87" i="17"/>
  <c r="G231" i="18" s="1"/>
  <c r="N78" i="17"/>
  <c r="G222" i="18" s="1"/>
  <c r="N68" i="17"/>
  <c r="G193" i="18" s="1"/>
  <c r="N62" i="17"/>
  <c r="G187" i="18" s="1"/>
  <c r="N55" i="17"/>
  <c r="G171" i="18" s="1"/>
  <c r="W5" i="20"/>
  <c r="O36" i="20"/>
  <c r="N36" i="20"/>
  <c r="M36" i="20"/>
  <c r="P36" i="20"/>
  <c r="N46" i="17"/>
  <c r="N48" i="17"/>
  <c r="O29" i="20"/>
  <c r="P28" i="20"/>
  <c r="O34" i="20"/>
  <c r="N34" i="20"/>
  <c r="M35" i="20"/>
  <c r="P35" i="20"/>
  <c r="N35" i="20"/>
  <c r="N26" i="20"/>
  <c r="M33" i="20"/>
  <c r="M28" i="20"/>
  <c r="O28" i="20"/>
  <c r="N28" i="20"/>
  <c r="O27" i="20"/>
  <c r="N29" i="20"/>
  <c r="P18" i="20"/>
  <c r="N39" i="17"/>
  <c r="N23" i="20"/>
  <c r="N27" i="20"/>
  <c r="M22" i="20"/>
  <c r="N42" i="17"/>
  <c r="P22" i="20"/>
  <c r="N19" i="20"/>
  <c r="O19" i="20"/>
  <c r="O23" i="20"/>
  <c r="O31" i="20"/>
  <c r="N32" i="20"/>
  <c r="O32" i="20"/>
  <c r="N44" i="17"/>
  <c r="N47" i="17"/>
  <c r="O18" i="20"/>
  <c r="N20" i="20"/>
  <c r="N24" i="20"/>
  <c r="N25" i="20"/>
  <c r="O25" i="20"/>
  <c r="M27" i="20"/>
  <c r="P27" i="20"/>
  <c r="O20" i="20"/>
  <c r="M23" i="20"/>
  <c r="P23" i="20"/>
  <c r="O24" i="20"/>
  <c r="M26" i="20"/>
  <c r="P26" i="20"/>
  <c r="M29" i="20"/>
  <c r="P29" i="20"/>
  <c r="O30" i="20"/>
  <c r="M32" i="20"/>
  <c r="P32" i="20"/>
  <c r="O13" i="20"/>
  <c r="N14" i="20"/>
  <c r="S822" i="20"/>
  <c r="N22" i="20"/>
  <c r="M30" i="20"/>
  <c r="P30" i="20"/>
  <c r="P33" i="20"/>
  <c r="O33" i="20"/>
  <c r="M18" i="20"/>
  <c r="O21" i="20"/>
  <c r="N30" i="20"/>
  <c r="N31" i="20"/>
  <c r="O26" i="20"/>
  <c r="N8" i="20"/>
  <c r="E9" i="20"/>
  <c r="E3" i="20" s="1"/>
  <c r="H9" i="20"/>
  <c r="H3" i="20" s="1"/>
  <c r="N33" i="20"/>
  <c r="O35" i="20"/>
  <c r="N5" i="20"/>
  <c r="N43" i="17"/>
  <c r="N45" i="17"/>
  <c r="N21" i="20"/>
  <c r="O17" i="20"/>
  <c r="M24" i="20"/>
  <c r="P24" i="20"/>
  <c r="M25" i="20"/>
  <c r="P25" i="20"/>
  <c r="R822" i="20"/>
  <c r="G9" i="20"/>
  <c r="G3" i="20" s="1"/>
  <c r="N16" i="20"/>
  <c r="U4" i="20"/>
  <c r="N7" i="20"/>
  <c r="O16" i="20"/>
  <c r="M4" i="20"/>
  <c r="P4" i="20"/>
  <c r="O10" i="20"/>
  <c r="N4" i="20"/>
  <c r="N11" i="20"/>
  <c r="N12" i="20"/>
  <c r="N18" i="20"/>
  <c r="O22" i="20"/>
  <c r="M31" i="20"/>
  <c r="P31" i="20"/>
  <c r="F9" i="20"/>
  <c r="F3" i="20" s="1"/>
  <c r="M34" i="20"/>
  <c r="P34" i="20"/>
  <c r="V4" i="20"/>
  <c r="M8" i="20"/>
  <c r="P8" i="20"/>
  <c r="N6" i="20"/>
  <c r="N10" i="20"/>
  <c r="N49" i="17"/>
  <c r="N53" i="17"/>
  <c r="N15" i="20"/>
  <c r="N40" i="17"/>
  <c r="M13" i="20"/>
  <c r="P13" i="20"/>
  <c r="M14" i="20"/>
  <c r="P14" i="20"/>
  <c r="O14" i="20"/>
  <c r="M15" i="20"/>
  <c r="P15" i="20"/>
  <c r="N17" i="20"/>
  <c r="M16" i="20"/>
  <c r="P16" i="20"/>
  <c r="M19" i="20"/>
  <c r="P19" i="20"/>
  <c r="M21" i="20"/>
  <c r="P21" i="20"/>
  <c r="R812" i="20"/>
  <c r="S812" i="20"/>
  <c r="U7" i="20"/>
  <c r="P5" i="20"/>
  <c r="P7" i="20"/>
  <c r="P12" i="20"/>
  <c r="P17" i="20"/>
  <c r="X4" i="20"/>
  <c r="O15" i="20"/>
  <c r="W38" i="20"/>
  <c r="W4" i="20" s="1"/>
  <c r="O4" i="20"/>
  <c r="O5" i="20"/>
  <c r="V5" i="20"/>
  <c r="O6" i="20"/>
  <c r="N41" i="17"/>
  <c r="M20" i="20"/>
  <c r="P20" i="20"/>
  <c r="K820" i="20"/>
  <c r="K822" i="20" s="1"/>
  <c r="K810" i="20"/>
  <c r="K812" i="20" s="1"/>
  <c r="U5" i="20"/>
  <c r="M5" i="20"/>
  <c r="K3" i="20"/>
  <c r="O11" i="20"/>
  <c r="M7" i="20"/>
  <c r="M12" i="20"/>
  <c r="M17" i="20"/>
  <c r="J820" i="20"/>
  <c r="J822" i="20" s="1"/>
  <c r="J810" i="20"/>
  <c r="J812" i="20" s="1"/>
  <c r="O12" i="20"/>
  <c r="N13" i="20"/>
  <c r="M6" i="20"/>
  <c r="P6" i="20"/>
  <c r="O7" i="20"/>
  <c r="O8" i="20"/>
  <c r="M10" i="20"/>
  <c r="P10" i="20"/>
  <c r="M11" i="20"/>
  <c r="P11" i="20"/>
  <c r="N38" i="17"/>
  <c r="N308" i="17" l="1"/>
  <c r="G341" i="18" s="1"/>
  <c r="N310" i="17"/>
  <c r="G343" i="18" s="1"/>
  <c r="N305" i="17"/>
  <c r="G338" i="18" s="1"/>
  <c r="N307" i="17"/>
  <c r="G340" i="18" s="1"/>
  <c r="N299" i="17"/>
  <c r="G728" i="18" s="1"/>
  <c r="N300" i="17"/>
  <c r="G729" i="18" s="1"/>
  <c r="N304" i="17"/>
  <c r="G733" i="18" s="1"/>
  <c r="G726" i="18"/>
  <c r="N297" i="17"/>
  <c r="N298" i="17"/>
  <c r="G727" i="18" s="1"/>
  <c r="N295" i="17"/>
  <c r="G724" i="18" s="1"/>
  <c r="G730" i="18"/>
  <c r="N301" i="17"/>
  <c r="N303" i="17"/>
  <c r="G732" i="18" s="1"/>
  <c r="N302" i="17"/>
  <c r="G731" i="18" s="1"/>
  <c r="N296" i="17"/>
  <c r="G725" i="18" s="1"/>
  <c r="N294" i="17"/>
  <c r="G723" i="18" s="1"/>
  <c r="N292" i="17"/>
  <c r="G711" i="18" s="1"/>
  <c r="N289" i="17"/>
  <c r="G708" i="18" s="1"/>
  <c r="N293" i="17"/>
  <c r="G712" i="18" s="1"/>
  <c r="N290" i="17"/>
  <c r="G709" i="18" s="1"/>
  <c r="N288" i="17"/>
  <c r="G707" i="18" s="1"/>
  <c r="N291" i="17"/>
  <c r="G710" i="18" s="1"/>
  <c r="N287" i="17"/>
  <c r="G691" i="18" s="1"/>
  <c r="N285" i="17"/>
  <c r="G689" i="18" s="1"/>
  <c r="N284" i="17"/>
  <c r="G688" i="18" s="1"/>
  <c r="N283" i="17"/>
  <c r="G687" i="18" s="1"/>
  <c r="N280" i="17"/>
  <c r="G684" i="18" s="1"/>
  <c r="N282" i="17"/>
  <c r="G686" i="18" s="1"/>
  <c r="N279" i="17"/>
  <c r="G683" i="18" s="1"/>
  <c r="N277" i="17"/>
  <c r="G668" i="18" s="1"/>
  <c r="N274" i="17"/>
  <c r="G665" i="18" s="1"/>
  <c r="N275" i="17"/>
  <c r="G666" i="18" s="1"/>
  <c r="N272" i="17"/>
  <c r="G663" i="18" s="1"/>
  <c r="N270" i="17"/>
  <c r="G661" i="18" s="1"/>
  <c r="N273" i="17"/>
  <c r="G664" i="18" s="1"/>
  <c r="N276" i="17"/>
  <c r="G667" i="18" s="1"/>
  <c r="N278" i="17"/>
  <c r="G669" i="18" s="1"/>
  <c r="N271" i="17"/>
  <c r="G662" i="18" s="1"/>
  <c r="N266" i="17"/>
  <c r="G645" i="18" s="1"/>
  <c r="N269" i="17"/>
  <c r="G648" i="18" s="1"/>
  <c r="N265" i="17"/>
  <c r="G644" i="18" s="1"/>
  <c r="N264" i="17"/>
  <c r="G643" i="18" s="1"/>
  <c r="N262" i="17"/>
  <c r="G641" i="18" s="1"/>
  <c r="N263" i="17"/>
  <c r="G642" i="18" s="1"/>
  <c r="N267" i="17"/>
  <c r="G646" i="18" s="1"/>
  <c r="N258" i="17"/>
  <c r="G616" i="18" s="1"/>
  <c r="N259" i="17"/>
  <c r="G617" i="18" s="1"/>
  <c r="N260" i="17"/>
  <c r="G618" i="18" s="1"/>
  <c r="N257" i="17"/>
  <c r="G615" i="18" s="1"/>
  <c r="N255" i="17"/>
  <c r="G613" i="18" s="1"/>
  <c r="N254" i="17"/>
  <c r="G612" i="18" s="1"/>
  <c r="N250" i="17"/>
  <c r="G608" i="18" s="1"/>
  <c r="N248" i="17"/>
  <c r="G606" i="18" s="1"/>
  <c r="G609" i="18"/>
  <c r="N251" i="17"/>
  <c r="N247" i="17"/>
  <c r="G605" i="18" s="1"/>
  <c r="N246" i="17"/>
  <c r="G604" i="18" s="1"/>
  <c r="N245" i="17"/>
  <c r="G603" i="18" s="1"/>
  <c r="N252" i="17"/>
  <c r="G610" i="18" s="1"/>
  <c r="N249" i="17"/>
  <c r="G607" i="18" s="1"/>
  <c r="N244" i="17"/>
  <c r="G602" i="18" s="1"/>
  <c r="N240" i="17"/>
  <c r="G587" i="18" s="1"/>
  <c r="G586" i="18"/>
  <c r="N239" i="17"/>
  <c r="N241" i="17"/>
  <c r="G588" i="18" s="1"/>
  <c r="N238" i="17"/>
  <c r="G585" i="18" s="1"/>
  <c r="N243" i="17"/>
  <c r="G590" i="18" s="1"/>
  <c r="N237" i="17"/>
  <c r="G584" i="18" s="1"/>
  <c r="N236" i="17"/>
  <c r="G569" i="18" s="1"/>
  <c r="N234" i="17"/>
  <c r="G567" i="18" s="1"/>
  <c r="N232" i="17"/>
  <c r="G565" i="18" s="1"/>
  <c r="N230" i="17"/>
  <c r="G563" i="18" s="1"/>
  <c r="G566" i="18"/>
  <c r="N233" i="17"/>
  <c r="N231" i="17"/>
  <c r="G564" i="18" s="1"/>
  <c r="N235" i="17"/>
  <c r="G568" i="18" s="1"/>
  <c r="N229" i="17"/>
  <c r="G550" i="18" s="1"/>
  <c r="N228" i="17"/>
  <c r="G549" i="18" s="1"/>
  <c r="N226" i="17"/>
  <c r="G547" i="18" s="1"/>
  <c r="N225" i="17"/>
  <c r="G546" i="18" s="1"/>
  <c r="N224" i="17"/>
  <c r="G545" i="18" s="1"/>
  <c r="N223" i="17"/>
  <c r="G544" i="18" s="1"/>
  <c r="N222" i="17"/>
  <c r="G543" i="18" s="1"/>
  <c r="N227" i="17"/>
  <c r="G548" i="18" s="1"/>
  <c r="N221" i="17"/>
  <c r="G521" i="18" s="1"/>
  <c r="N217" i="17"/>
  <c r="G517" i="18" s="1"/>
  <c r="N212" i="17"/>
  <c r="G512" i="18" s="1"/>
  <c r="N215" i="17"/>
  <c r="G515" i="18" s="1"/>
  <c r="N219" i="17"/>
  <c r="G519" i="18" s="1"/>
  <c r="G514" i="18"/>
  <c r="N214" i="17"/>
  <c r="N213" i="17"/>
  <c r="G513" i="18" s="1"/>
  <c r="N220" i="17"/>
  <c r="G520" i="18" s="1"/>
  <c r="N211" i="17"/>
  <c r="G511" i="18" s="1"/>
  <c r="N210" i="17"/>
  <c r="G510" i="18" s="1"/>
  <c r="N218" i="17"/>
  <c r="G518" i="18" s="1"/>
  <c r="N216" i="17"/>
  <c r="G516" i="18" s="1"/>
  <c r="N201" i="17"/>
  <c r="G481" i="18" s="1"/>
  <c r="N196" i="17"/>
  <c r="G476" i="18" s="1"/>
  <c r="N202" i="17"/>
  <c r="G482" i="18" s="1"/>
  <c r="N205" i="17"/>
  <c r="G485" i="18" s="1"/>
  <c r="N204" i="17"/>
  <c r="G484" i="18" s="1"/>
  <c r="N200" i="17"/>
  <c r="G480" i="18" s="1"/>
  <c r="N199" i="17"/>
  <c r="G479" i="18" s="1"/>
  <c r="N197" i="17"/>
  <c r="G477" i="18" s="1"/>
  <c r="N195" i="17"/>
  <c r="G475" i="18" s="1"/>
  <c r="N203" i="17"/>
  <c r="G483" i="18" s="1"/>
  <c r="N190" i="17"/>
  <c r="G453" i="18" s="1"/>
  <c r="N188" i="17"/>
  <c r="G451" i="18" s="1"/>
  <c r="N191" i="17"/>
  <c r="G454" i="18" s="1"/>
  <c r="N187" i="17"/>
  <c r="G450" i="18" s="1"/>
  <c r="N192" i="17"/>
  <c r="G455" i="18" s="1"/>
  <c r="N189" i="17"/>
  <c r="G452" i="18" s="1"/>
  <c r="N194" i="17"/>
  <c r="G457" i="18" s="1"/>
  <c r="N193" i="17"/>
  <c r="G456" i="18" s="1"/>
  <c r="N179" i="17"/>
  <c r="G422" i="18" s="1"/>
  <c r="N177" i="17"/>
  <c r="G420" i="18" s="1"/>
  <c r="N183" i="17"/>
  <c r="G426" i="18" s="1"/>
  <c r="N178" i="17"/>
  <c r="G421" i="18" s="1"/>
  <c r="N182" i="17"/>
  <c r="G425" i="18" s="1"/>
  <c r="N181" i="17"/>
  <c r="G424" i="18" s="1"/>
  <c r="N180" i="17"/>
  <c r="G423" i="18" s="1"/>
  <c r="N176" i="17"/>
  <c r="G419" i="18" s="1"/>
  <c r="N184" i="17"/>
  <c r="G427" i="18" s="1"/>
  <c r="N186" i="17"/>
  <c r="G429" i="18" s="1"/>
  <c r="N185" i="17"/>
  <c r="G428" i="18" s="1"/>
  <c r="N171" i="17"/>
  <c r="G411" i="18" s="1"/>
  <c r="N172" i="17"/>
  <c r="G412" i="18" s="1"/>
  <c r="N169" i="17"/>
  <c r="G409" i="18" s="1"/>
  <c r="N166" i="17"/>
  <c r="G406" i="18" s="1"/>
  <c r="N170" i="17"/>
  <c r="G410" i="18" s="1"/>
  <c r="N174" i="17"/>
  <c r="G414" i="18" s="1"/>
  <c r="N163" i="17"/>
  <c r="G403" i="18" s="1"/>
  <c r="N161" i="17"/>
  <c r="G387" i="18" s="1"/>
  <c r="N160" i="17"/>
  <c r="G386" i="18" s="1"/>
  <c r="N157" i="17"/>
  <c r="G383" i="18" s="1"/>
  <c r="N159" i="17"/>
  <c r="G385" i="18" s="1"/>
  <c r="N155" i="17"/>
  <c r="G381" i="18" s="1"/>
  <c r="N154" i="17"/>
  <c r="G380" i="18" s="1"/>
  <c r="N158" i="17"/>
  <c r="G384" i="18" s="1"/>
  <c r="N152" i="17"/>
  <c r="G378" i="18" s="1"/>
  <c r="N153" i="17"/>
  <c r="G379" i="18" s="1"/>
  <c r="N156" i="17"/>
  <c r="G382" i="18" s="1"/>
  <c r="N151" i="17"/>
  <c r="G362" i="18" s="1"/>
  <c r="N142" i="17"/>
  <c r="G353" i="18" s="1"/>
  <c r="N148" i="17"/>
  <c r="G359" i="18" s="1"/>
  <c r="N149" i="17"/>
  <c r="G360" i="18" s="1"/>
  <c r="N144" i="17"/>
  <c r="G355" i="18" s="1"/>
  <c r="N143" i="17"/>
  <c r="G354" i="18" s="1"/>
  <c r="N140" i="17"/>
  <c r="G351" i="18" s="1"/>
  <c r="N139" i="17"/>
  <c r="G350" i="18" s="1"/>
  <c r="N137" i="17"/>
  <c r="G327" i="18" s="1"/>
  <c r="N130" i="17"/>
  <c r="G320" i="18" s="1"/>
  <c r="N129" i="17"/>
  <c r="G319" i="18" s="1"/>
  <c r="N134" i="17"/>
  <c r="G324" i="18" s="1"/>
  <c r="N131" i="17"/>
  <c r="G321" i="18" s="1"/>
  <c r="N136" i="17"/>
  <c r="G326" i="18" s="1"/>
  <c r="N124" i="17"/>
  <c r="G298" i="18" s="1"/>
  <c r="N123" i="17"/>
  <c r="G297" i="18" s="1"/>
  <c r="N127" i="17"/>
  <c r="G301" i="18" s="1"/>
  <c r="N122" i="17"/>
  <c r="G296" i="18" s="1"/>
  <c r="N128" i="17"/>
  <c r="G302" i="18" s="1"/>
  <c r="N125" i="17"/>
  <c r="G299" i="18" s="1"/>
  <c r="G300" i="18"/>
  <c r="N126" i="17"/>
  <c r="N121" i="17"/>
  <c r="G295" i="18" s="1"/>
  <c r="N118" i="17"/>
  <c r="G292" i="18" s="1"/>
  <c r="N120" i="17"/>
  <c r="G294" i="18" s="1"/>
  <c r="N119" i="17"/>
  <c r="G293" i="18" s="1"/>
  <c r="N117" i="17"/>
  <c r="G291" i="18" s="1"/>
  <c r="N110" i="17"/>
  <c r="G273" i="18" s="1"/>
  <c r="N112" i="17"/>
  <c r="G275" i="18" s="1"/>
  <c r="N109" i="17"/>
  <c r="G272" i="18" s="1"/>
  <c r="N111" i="17"/>
  <c r="G274" i="18" s="1"/>
  <c r="N115" i="17"/>
  <c r="G278" i="18" s="1"/>
  <c r="N113" i="17"/>
  <c r="G276" i="18" s="1"/>
  <c r="N103" i="17"/>
  <c r="G252" i="18" s="1"/>
  <c r="N101" i="17"/>
  <c r="G250" i="18" s="1"/>
  <c r="N108" i="17"/>
  <c r="G257" i="18" s="1"/>
  <c r="N99" i="17"/>
  <c r="G248" i="18" s="1"/>
  <c r="N98" i="17"/>
  <c r="G247" i="18" s="1"/>
  <c r="N105" i="17"/>
  <c r="G254" i="18" s="1"/>
  <c r="N107" i="17"/>
  <c r="G256" i="18" s="1"/>
  <c r="N100" i="17"/>
  <c r="G249" i="18" s="1"/>
  <c r="N104" i="17"/>
  <c r="G253" i="18" s="1"/>
  <c r="N102" i="17"/>
  <c r="G251" i="18" s="1"/>
  <c r="N106" i="17"/>
  <c r="G255" i="18" s="1"/>
  <c r="N95" i="17"/>
  <c r="G239" i="18" s="1"/>
  <c r="N96" i="17"/>
  <c r="G240" i="18" s="1"/>
  <c r="N89" i="17"/>
  <c r="G233" i="18" s="1"/>
  <c r="N81" i="17"/>
  <c r="G225" i="18" s="1"/>
  <c r="N88" i="17"/>
  <c r="G232" i="18" s="1"/>
  <c r="N83" i="17"/>
  <c r="G227" i="18" s="1"/>
  <c r="N80" i="17"/>
  <c r="G224" i="18" s="1"/>
  <c r="N85" i="17"/>
  <c r="G229" i="18" s="1"/>
  <c r="N75" i="17"/>
  <c r="G200" i="18" s="1"/>
  <c r="N64" i="17"/>
  <c r="G189" i="18" s="1"/>
  <c r="N66" i="17"/>
  <c r="G191" i="18" s="1"/>
  <c r="N61" i="17"/>
  <c r="G186" i="18" s="1"/>
  <c r="N65" i="17"/>
  <c r="G190" i="18" s="1"/>
  <c r="N73" i="17"/>
  <c r="G198" i="18" s="1"/>
  <c r="N70" i="17"/>
  <c r="G195" i="18" s="1"/>
  <c r="N67" i="17"/>
  <c r="G192" i="18" s="1"/>
  <c r="N74" i="17"/>
  <c r="G199" i="18" s="1"/>
  <c r="N71" i="17"/>
  <c r="G196" i="18" s="1"/>
  <c r="N77" i="17"/>
  <c r="G202" i="18" s="1"/>
  <c r="N60" i="17"/>
  <c r="G185" i="18" s="1"/>
  <c r="N59" i="17"/>
  <c r="G184" i="18" s="1"/>
  <c r="N63" i="17"/>
  <c r="G188" i="18" s="1"/>
  <c r="N72" i="17"/>
  <c r="G197" i="18" s="1"/>
  <c r="N76" i="17"/>
  <c r="G201" i="18" s="1"/>
  <c r="N69" i="17"/>
  <c r="G194" i="18" s="1"/>
  <c r="N56" i="17"/>
  <c r="G172" i="18" s="1"/>
  <c r="N57" i="17"/>
  <c r="G173" i="18" s="1"/>
  <c r="N54" i="17"/>
  <c r="G170" i="18" s="1"/>
  <c r="N52" i="17"/>
  <c r="G168" i="18" s="1"/>
  <c r="N58" i="17"/>
  <c r="G174" i="18" s="1"/>
  <c r="N51" i="17"/>
  <c r="G167" i="18" s="1"/>
  <c r="N50" i="17"/>
  <c r="G166" i="18" s="1"/>
  <c r="G169" i="18"/>
  <c r="O53" i="17"/>
  <c r="W16" i="20"/>
  <c r="V12" i="20"/>
  <c r="U34" i="20"/>
  <c r="U18" i="20"/>
  <c r="V21" i="20"/>
  <c r="U15" i="20"/>
  <c r="V11" i="20"/>
  <c r="X15" i="20"/>
  <c r="W18" i="20"/>
  <c r="W12" i="20"/>
  <c r="W11" i="20"/>
  <c r="O9" i="20"/>
  <c r="O3" i="20" s="1"/>
  <c r="X30" i="20"/>
  <c r="U33" i="20"/>
  <c r="X25" i="20"/>
  <c r="V26" i="20"/>
  <c r="V25" i="20"/>
  <c r="W33" i="20"/>
  <c r="U30" i="20"/>
  <c r="U25" i="20"/>
  <c r="V15" i="20"/>
  <c r="V27" i="20"/>
  <c r="W27" i="20"/>
  <c r="W25" i="20"/>
  <c r="W24" i="20"/>
  <c r="X34" i="20"/>
  <c r="X26" i="20"/>
  <c r="W21" i="20"/>
  <c r="N9" i="20"/>
  <c r="N3" i="20" s="1"/>
  <c r="V16" i="20"/>
  <c r="U26" i="20"/>
  <c r="V13" i="20"/>
  <c r="W34" i="20"/>
  <c r="U27" i="20"/>
  <c r="X23" i="20"/>
  <c r="X21" i="20"/>
  <c r="W19" i="20"/>
  <c r="X22" i="20"/>
  <c r="X17" i="20"/>
  <c r="U11" i="20"/>
  <c r="W35" i="20"/>
  <c r="V28" i="20"/>
  <c r="X24" i="20"/>
  <c r="U23" i="20"/>
  <c r="U21" i="20"/>
  <c r="X20" i="20"/>
  <c r="U22" i="20"/>
  <c r="V14" i="20"/>
  <c r="X5" i="20"/>
  <c r="V35" i="20"/>
  <c r="X32" i="20"/>
  <c r="V33" i="20"/>
  <c r="U31" i="20"/>
  <c r="U28" i="20"/>
  <c r="V30" i="20"/>
  <c r="X29" i="20"/>
  <c r="W28" i="20"/>
  <c r="W23" i="20"/>
  <c r="V20" i="20"/>
  <c r="U20" i="20"/>
  <c r="V17" i="20"/>
  <c r="U16" i="20"/>
  <c r="V24" i="20"/>
  <c r="V22" i="20"/>
  <c r="W17" i="20"/>
  <c r="W15" i="20"/>
  <c r="U19" i="20"/>
  <c r="W20" i="20"/>
  <c r="W13" i="20"/>
  <c r="U35" i="20"/>
  <c r="V32" i="20"/>
  <c r="W30" i="20"/>
  <c r="W26" i="20"/>
  <c r="V19" i="20"/>
  <c r="X19" i="20"/>
  <c r="U14" i="20"/>
  <c r="X13" i="20"/>
  <c r="P9" i="20"/>
  <c r="P3" i="20" s="1"/>
  <c r="U12" i="20"/>
  <c r="V34" i="20"/>
  <c r="X33" i="20"/>
  <c r="X28" i="20"/>
  <c r="V29" i="20"/>
  <c r="W29" i="20"/>
  <c r="V23" i="20"/>
  <c r="V18" i="20"/>
  <c r="X16" i="20"/>
  <c r="M9" i="20"/>
  <c r="M3" i="20" s="1"/>
  <c r="W14" i="20"/>
  <c r="X12" i="20"/>
  <c r="U17" i="20"/>
  <c r="X35" i="20"/>
  <c r="W32" i="20"/>
  <c r="U32" i="20"/>
  <c r="V31" i="20"/>
  <c r="X31" i="20"/>
  <c r="W31" i="20"/>
  <c r="U29" i="20"/>
  <c r="X27" i="20"/>
  <c r="W22" i="20"/>
  <c r="U24" i="20"/>
  <c r="X14" i="20"/>
  <c r="X11" i="20"/>
  <c r="X18" i="20"/>
  <c r="U13" i="20"/>
  <c r="W9" i="20" l="1"/>
  <c r="W3" i="20" s="1"/>
  <c r="V9" i="20"/>
  <c r="V3" i="20" s="1"/>
  <c r="X9" i="20"/>
  <c r="U9" i="20"/>
  <c r="U3" i="20" s="1"/>
  <c r="X3" i="20" l="1"/>
  <c r="L128" i="17" l="1"/>
  <c r="M128" i="17" s="1"/>
  <c r="J14" i="17" l="1"/>
  <c r="G362" i="17" l="1"/>
  <c r="G363" i="17"/>
  <c r="N36" i="17" l="1"/>
  <c r="N10" i="17"/>
  <c r="G124" i="18" l="1"/>
  <c r="F124" i="18"/>
  <c r="E124" i="18"/>
  <c r="G123" i="18"/>
  <c r="F123" i="18"/>
  <c r="E123" i="18"/>
  <c r="G122" i="18"/>
  <c r="F122" i="18"/>
  <c r="E122" i="18"/>
  <c r="G121" i="18"/>
  <c r="F121" i="18"/>
  <c r="E121" i="18"/>
  <c r="G120" i="18"/>
  <c r="F120" i="18"/>
  <c r="E120" i="18"/>
  <c r="G119" i="18"/>
  <c r="F119" i="18"/>
  <c r="E119" i="18"/>
  <c r="G118" i="18"/>
  <c r="F118" i="18"/>
  <c r="G117" i="18"/>
  <c r="E118" i="18"/>
  <c r="C124" i="18"/>
  <c r="B124" i="18"/>
  <c r="C123" i="18"/>
  <c r="B123" i="18"/>
  <c r="C122" i="18"/>
  <c r="B122" i="18"/>
  <c r="C121" i="18"/>
  <c r="B121" i="18"/>
  <c r="C120" i="18"/>
  <c r="B120" i="18"/>
  <c r="C119" i="18"/>
  <c r="B119" i="18"/>
  <c r="C118" i="18"/>
  <c r="B118" i="18"/>
  <c r="G68" i="18"/>
  <c r="F68" i="18"/>
  <c r="E68" i="18"/>
  <c r="G67" i="18"/>
  <c r="F67" i="18"/>
  <c r="E67" i="18"/>
  <c r="G66" i="18"/>
  <c r="F66" i="18"/>
  <c r="E66" i="18"/>
  <c r="G65" i="18"/>
  <c r="F65" i="18"/>
  <c r="E65" i="18"/>
  <c r="G64" i="18"/>
  <c r="F64" i="18"/>
  <c r="E64" i="18"/>
  <c r="G63" i="18"/>
  <c r="F63" i="18"/>
  <c r="E63" i="18"/>
  <c r="C68" i="18"/>
  <c r="B68" i="18"/>
  <c r="C67" i="18"/>
  <c r="B67" i="18"/>
  <c r="C66" i="18"/>
  <c r="B66" i="18"/>
  <c r="C65" i="18"/>
  <c r="B65" i="18"/>
  <c r="C64" i="18"/>
  <c r="B64" i="18"/>
  <c r="B63" i="18"/>
  <c r="C63" i="18"/>
  <c r="G32" i="18"/>
  <c r="F32" i="18"/>
  <c r="G31" i="18"/>
  <c r="F31" i="18"/>
  <c r="G30" i="18"/>
  <c r="F30" i="18"/>
  <c r="G29" i="18"/>
  <c r="F29" i="18"/>
  <c r="G28" i="18"/>
  <c r="F28" i="18"/>
  <c r="G27" i="18"/>
  <c r="F27" i="18"/>
  <c r="G26" i="18"/>
  <c r="F26" i="18"/>
  <c r="G25" i="18"/>
  <c r="F25" i="18"/>
  <c r="G24" i="18"/>
  <c r="F24" i="18"/>
  <c r="G23" i="18"/>
  <c r="F23" i="18"/>
  <c r="G22" i="18"/>
  <c r="F22" i="18"/>
  <c r="G21" i="18"/>
  <c r="F21" i="18"/>
  <c r="G20" i="18"/>
  <c r="F20" i="18"/>
  <c r="G19" i="18"/>
  <c r="F19" i="18"/>
  <c r="G18" i="18"/>
  <c r="F18" i="18"/>
  <c r="G17" i="18"/>
  <c r="F17" i="18"/>
  <c r="G16" i="18"/>
  <c r="F16" i="18"/>
  <c r="E16" i="18"/>
  <c r="G15" i="18"/>
  <c r="F15" i="18"/>
  <c r="E15" i="18"/>
  <c r="G14" i="18"/>
  <c r="F14" i="18"/>
  <c r="E14" i="18"/>
  <c r="G13" i="18"/>
  <c r="F13" i="18"/>
  <c r="E13" i="18"/>
  <c r="G12" i="18"/>
  <c r="F12" i="18"/>
  <c r="E12" i="18"/>
  <c r="G11" i="18"/>
  <c r="F11" i="18"/>
  <c r="E11" i="18"/>
  <c r="G10" i="18"/>
  <c r="F10" i="18"/>
  <c r="E10" i="18"/>
  <c r="G9" i="18"/>
  <c r="F9" i="18"/>
  <c r="E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9" i="18"/>
  <c r="S385" i="17" l="1"/>
  <c r="J344" i="17"/>
  <c r="J343" i="17"/>
  <c r="J340" i="17"/>
  <c r="J345" i="17"/>
  <c r="J342" i="17"/>
  <c r="J341" i="17"/>
  <c r="D10" i="17"/>
  <c r="D396" i="17" s="1"/>
  <c r="L36" i="17"/>
  <c r="D373" i="17"/>
  <c r="D397" i="17" s="1"/>
  <c r="D404" i="17" s="1"/>
  <c r="D398" i="17"/>
  <c r="N338" i="17"/>
  <c r="K338" i="17"/>
  <c r="I36" i="17" l="1"/>
  <c r="I338" i="17"/>
  <c r="J35" i="17"/>
  <c r="J34" i="17"/>
  <c r="J33" i="17"/>
  <c r="J32" i="17"/>
  <c r="J31" i="17"/>
  <c r="J30" i="17"/>
  <c r="J29" i="17"/>
  <c r="J28" i="17"/>
  <c r="J27" i="17"/>
  <c r="J26" i="17"/>
  <c r="J25" i="17"/>
  <c r="J24" i="17"/>
  <c r="J23" i="17"/>
  <c r="J22" i="17"/>
  <c r="J21" i="17"/>
  <c r="J20" i="17"/>
  <c r="J19" i="17"/>
  <c r="J18" i="17"/>
  <c r="J17" i="17"/>
  <c r="J16" i="17"/>
  <c r="J15" i="17"/>
  <c r="J13" i="17"/>
  <c r="J12" i="17"/>
  <c r="E10" i="17"/>
  <c r="F10" i="17"/>
  <c r="I10" i="17" l="1"/>
  <c r="F396" i="17"/>
  <c r="E396" i="17"/>
  <c r="O10" i="17"/>
  <c r="G10" i="17"/>
  <c r="G12" i="17" l="1"/>
  <c r="H12" i="17" s="1"/>
  <c r="G13" i="17"/>
  <c r="H13" i="17" s="1"/>
  <c r="G14" i="17"/>
  <c r="H14" i="17" s="1"/>
  <c r="G15" i="17"/>
  <c r="H15" i="17" s="1"/>
  <c r="G16" i="17"/>
  <c r="H16" i="17" s="1"/>
  <c r="G17" i="17"/>
  <c r="H17" i="17" s="1"/>
  <c r="G18" i="17"/>
  <c r="H18" i="17" s="1"/>
  <c r="G19" i="17"/>
  <c r="H19" i="17" s="1"/>
  <c r="G20" i="17"/>
  <c r="H20" i="17" s="1"/>
  <c r="G21" i="17"/>
  <c r="H21" i="17" s="1"/>
  <c r="G22" i="17"/>
  <c r="H22" i="17" s="1"/>
  <c r="G23" i="17"/>
  <c r="H23" i="17" s="1"/>
  <c r="G24" i="17"/>
  <c r="H24" i="17" s="1"/>
  <c r="G25" i="17"/>
  <c r="H25" i="17" s="1"/>
  <c r="G26" i="17"/>
  <c r="H26" i="17" s="1"/>
  <c r="G27" i="17"/>
  <c r="H27" i="17" s="1"/>
  <c r="G28" i="17"/>
  <c r="H28" i="17" s="1"/>
  <c r="G29" i="17"/>
  <c r="H29" i="17" s="1"/>
  <c r="G30" i="17"/>
  <c r="H30" i="17" s="1"/>
  <c r="G31" i="17"/>
  <c r="H31" i="17" s="1"/>
  <c r="G32" i="17"/>
  <c r="H32" i="17" s="1"/>
  <c r="G33" i="17"/>
  <c r="H33" i="17" s="1"/>
  <c r="O20" i="17" l="1"/>
  <c r="P20" i="17" s="1"/>
  <c r="J381" i="17"/>
  <c r="J380" i="17"/>
  <c r="J379" i="17"/>
  <c r="J378" i="17"/>
  <c r="J377" i="17"/>
  <c r="J376" i="17"/>
  <c r="J375" i="17"/>
  <c r="O381" i="17"/>
  <c r="P381" i="17" s="1"/>
  <c r="L381" i="17"/>
  <c r="M381" i="17" s="1"/>
  <c r="G381" i="17"/>
  <c r="H381" i="17" s="1"/>
  <c r="O380" i="17"/>
  <c r="P380" i="17" s="1"/>
  <c r="L380" i="17"/>
  <c r="M380" i="17" s="1"/>
  <c r="G380" i="17"/>
  <c r="H380" i="17" s="1"/>
  <c r="O379" i="17"/>
  <c r="P379" i="17" s="1"/>
  <c r="L379" i="17"/>
  <c r="M379" i="17" s="1"/>
  <c r="G379" i="17"/>
  <c r="H379" i="17" s="1"/>
  <c r="O378" i="17"/>
  <c r="P378" i="17" s="1"/>
  <c r="L378" i="17"/>
  <c r="M378" i="17" s="1"/>
  <c r="G378" i="17"/>
  <c r="H378" i="17" s="1"/>
  <c r="O377" i="17"/>
  <c r="P377" i="17" s="1"/>
  <c r="L377" i="17"/>
  <c r="M377" i="17" s="1"/>
  <c r="G377" i="17"/>
  <c r="H377" i="17" s="1"/>
  <c r="O376" i="17"/>
  <c r="P376" i="17" s="1"/>
  <c r="L376" i="17"/>
  <c r="M376" i="17" s="1"/>
  <c r="G376" i="17"/>
  <c r="H376" i="17" s="1"/>
  <c r="O375" i="17"/>
  <c r="P375" i="17" s="1"/>
  <c r="M375" i="17"/>
  <c r="G375" i="17"/>
  <c r="H375" i="17" s="1"/>
  <c r="N373" i="17"/>
  <c r="K373" i="17"/>
  <c r="E117" i="18" s="1"/>
  <c r="F373" i="17"/>
  <c r="E373" i="17"/>
  <c r="E397" i="17" s="1"/>
  <c r="O345" i="17"/>
  <c r="P345" i="17" s="1"/>
  <c r="L345" i="17"/>
  <c r="M345" i="17" s="1"/>
  <c r="G345" i="17"/>
  <c r="H345" i="17" s="1"/>
  <c r="O344" i="17"/>
  <c r="P344" i="17" s="1"/>
  <c r="L344" i="17"/>
  <c r="M344" i="17" s="1"/>
  <c r="G344" i="17"/>
  <c r="H344" i="17" s="1"/>
  <c r="O343" i="17"/>
  <c r="P343" i="17" s="1"/>
  <c r="L343" i="17"/>
  <c r="M343" i="17" s="1"/>
  <c r="G343" i="17"/>
  <c r="H343" i="17" s="1"/>
  <c r="O342" i="17"/>
  <c r="P342" i="17" s="1"/>
  <c r="L342" i="17"/>
  <c r="M342" i="17" s="1"/>
  <c r="G342" i="17"/>
  <c r="H342" i="17" s="1"/>
  <c r="O341" i="17"/>
  <c r="P341" i="17" s="1"/>
  <c r="L341" i="17"/>
  <c r="M341" i="17" s="1"/>
  <c r="G341" i="17"/>
  <c r="H341" i="17" s="1"/>
  <c r="O340" i="17"/>
  <c r="P340" i="17" s="1"/>
  <c r="L340" i="17"/>
  <c r="M340" i="17" s="1"/>
  <c r="G340" i="17"/>
  <c r="H340" i="17" s="1"/>
  <c r="K346" i="17"/>
  <c r="N346" i="17"/>
  <c r="G348" i="17"/>
  <c r="H348" i="17" s="1"/>
  <c r="J348" i="17"/>
  <c r="L348" i="17"/>
  <c r="M348" i="17" s="1"/>
  <c r="O348" i="17"/>
  <c r="G349" i="17"/>
  <c r="H349" i="17" s="1"/>
  <c r="J349" i="17"/>
  <c r="L349" i="17"/>
  <c r="M349" i="17" s="1"/>
  <c r="O349" i="17"/>
  <c r="G350" i="17"/>
  <c r="H350" i="17" s="1"/>
  <c r="J350" i="17"/>
  <c r="L350" i="17"/>
  <c r="M350" i="17" s="1"/>
  <c r="O350" i="17"/>
  <c r="G351" i="17"/>
  <c r="H351" i="17" s="1"/>
  <c r="J351" i="17"/>
  <c r="L351" i="17"/>
  <c r="M351" i="17" s="1"/>
  <c r="O351" i="17"/>
  <c r="G352" i="17"/>
  <c r="H352" i="17" s="1"/>
  <c r="J352" i="17"/>
  <c r="L352" i="17"/>
  <c r="M352" i="17" s="1"/>
  <c r="O352" i="17"/>
  <c r="G353" i="17"/>
  <c r="H353" i="17" s="1"/>
  <c r="J353" i="17"/>
  <c r="L353" i="17"/>
  <c r="M353" i="17" s="1"/>
  <c r="O353" i="17"/>
  <c r="G354" i="17"/>
  <c r="H354" i="17" s="1"/>
  <c r="J354" i="17"/>
  <c r="L354" i="17"/>
  <c r="M354" i="17" s="1"/>
  <c r="O354" i="17"/>
  <c r="O35" i="17"/>
  <c r="P35" i="17" s="1"/>
  <c r="G35" i="17"/>
  <c r="H35" i="17" s="1"/>
  <c r="O34" i="17"/>
  <c r="P34" i="17" s="1"/>
  <c r="G34" i="17"/>
  <c r="H34" i="17" s="1"/>
  <c r="O33" i="17"/>
  <c r="P33" i="17" s="1"/>
  <c r="O32" i="17"/>
  <c r="P32" i="17" s="1"/>
  <c r="O31" i="17"/>
  <c r="P31" i="17" s="1"/>
  <c r="O30" i="17"/>
  <c r="P30" i="17" s="1"/>
  <c r="O29" i="17"/>
  <c r="P29" i="17" s="1"/>
  <c r="O28" i="17"/>
  <c r="P28" i="17" s="1"/>
  <c r="O27" i="17"/>
  <c r="P27" i="17" s="1"/>
  <c r="O26" i="17"/>
  <c r="P26" i="17" s="1"/>
  <c r="O25" i="17"/>
  <c r="P25" i="17" s="1"/>
  <c r="O24" i="17"/>
  <c r="P24" i="17" s="1"/>
  <c r="O23" i="17"/>
  <c r="P23" i="17" s="1"/>
  <c r="O22" i="17"/>
  <c r="P22" i="17" s="1"/>
  <c r="O21" i="17"/>
  <c r="P21" i="17" s="1"/>
  <c r="O19" i="17"/>
  <c r="P19" i="17" s="1"/>
  <c r="L19" i="17"/>
  <c r="M19" i="17" s="1"/>
  <c r="O18" i="17"/>
  <c r="P18" i="17" s="1"/>
  <c r="L18" i="17"/>
  <c r="M18" i="17" s="1"/>
  <c r="O17" i="17"/>
  <c r="P17" i="17" s="1"/>
  <c r="L17" i="17"/>
  <c r="M17" i="17" s="1"/>
  <c r="O16" i="17"/>
  <c r="P16" i="17" s="1"/>
  <c r="L16" i="17"/>
  <c r="M16" i="17" s="1"/>
  <c r="O15" i="17"/>
  <c r="P15" i="17" s="1"/>
  <c r="L15" i="17"/>
  <c r="M15" i="17" s="1"/>
  <c r="O14" i="17"/>
  <c r="P14" i="17" s="1"/>
  <c r="L14" i="17"/>
  <c r="M14" i="17" s="1"/>
  <c r="O13" i="17"/>
  <c r="P13" i="17" s="1"/>
  <c r="M13" i="17"/>
  <c r="O12" i="17"/>
  <c r="P12" i="17" s="1"/>
  <c r="L12" i="17"/>
  <c r="M12" i="17" s="1"/>
  <c r="J38" i="17"/>
  <c r="I373" i="17" l="1"/>
  <c r="I346" i="17"/>
  <c r="F397" i="17"/>
  <c r="G373" i="17"/>
  <c r="G346" i="17"/>
  <c r="L346" i="17"/>
  <c r="O346" i="17"/>
  <c r="Q20" i="17"/>
  <c r="Q344" i="17"/>
  <c r="Q345" i="17"/>
  <c r="R12" i="17"/>
  <c r="R14" i="17"/>
  <c r="R340" i="17"/>
  <c r="R13" i="17"/>
  <c r="R345" i="17"/>
  <c r="P350" i="17"/>
  <c r="R350" i="17" s="1"/>
  <c r="T350" i="17" s="1"/>
  <c r="P349" i="17"/>
  <c r="R349" i="17" s="1"/>
  <c r="T349" i="17" s="1"/>
  <c r="L373" i="17"/>
  <c r="F117" i="18" s="1"/>
  <c r="R375" i="17"/>
  <c r="R377" i="17"/>
  <c r="R379" i="17"/>
  <c r="P352" i="17"/>
  <c r="R352" i="17" s="1"/>
  <c r="T352" i="17" s="1"/>
  <c r="Q21" i="17"/>
  <c r="Q23" i="17"/>
  <c r="Q25" i="17"/>
  <c r="Q27" i="17"/>
  <c r="P354" i="17"/>
  <c r="R354" i="17" s="1"/>
  <c r="T354" i="17" s="1"/>
  <c r="P353" i="17"/>
  <c r="R353" i="17" s="1"/>
  <c r="T353" i="17" s="1"/>
  <c r="Q342" i="17"/>
  <c r="Q343" i="17"/>
  <c r="R343" i="17"/>
  <c r="R344" i="17"/>
  <c r="O373" i="17"/>
  <c r="R376" i="17"/>
  <c r="R380" i="17"/>
  <c r="R381" i="17"/>
  <c r="P351" i="17"/>
  <c r="R351" i="17" s="1"/>
  <c r="T351" i="17" s="1"/>
  <c r="P348" i="17"/>
  <c r="R348" i="17" s="1"/>
  <c r="T348" i="17" s="1"/>
  <c r="Q340" i="17"/>
  <c r="Q341" i="17"/>
  <c r="R341" i="17"/>
  <c r="R342" i="17"/>
  <c r="Q375" i="17"/>
  <c r="Q376" i="17"/>
  <c r="Q377" i="17"/>
  <c r="Q378" i="17"/>
  <c r="Q379" i="17"/>
  <c r="Q380" i="17"/>
  <c r="Q381" i="17"/>
  <c r="R378" i="17"/>
  <c r="Q29" i="17"/>
  <c r="Q31" i="17"/>
  <c r="Q353" i="17"/>
  <c r="S353" i="17" s="1"/>
  <c r="Q351" i="17"/>
  <c r="S351" i="17" s="1"/>
  <c r="Q349" i="17"/>
  <c r="S349" i="17" s="1"/>
  <c r="Q354" i="17"/>
  <c r="S354" i="17" s="1"/>
  <c r="Q352" i="17"/>
  <c r="S352" i="17" s="1"/>
  <c r="Q350" i="17"/>
  <c r="S350" i="17" s="1"/>
  <c r="Q348" i="17"/>
  <c r="S348" i="17" s="1"/>
  <c r="Q34" i="17"/>
  <c r="Q35" i="17"/>
  <c r="Q19" i="17"/>
  <c r="Q32" i="17"/>
  <c r="Q33" i="17"/>
  <c r="Q13" i="17"/>
  <c r="R15" i="17"/>
  <c r="Q16" i="17"/>
  <c r="R19" i="17"/>
  <c r="Q15" i="17"/>
  <c r="Q17" i="17"/>
  <c r="R18" i="17"/>
  <c r="R16" i="17"/>
  <c r="Q12" i="17"/>
  <c r="Q14" i="17"/>
  <c r="R17" i="17"/>
  <c r="Q18" i="17"/>
  <c r="Q22" i="17"/>
  <c r="Q24" i="17"/>
  <c r="Q26" i="17"/>
  <c r="Q28" i="17"/>
  <c r="Q30" i="17"/>
  <c r="T375" i="17" l="1"/>
  <c r="H118" i="18"/>
  <c r="T378" i="17"/>
  <c r="H121" i="18"/>
  <c r="T376" i="17"/>
  <c r="H119" i="18"/>
  <c r="T381" i="17"/>
  <c r="H124" i="18"/>
  <c r="T377" i="17"/>
  <c r="H120" i="18"/>
  <c r="I64" i="18"/>
  <c r="S341" i="17"/>
  <c r="I63" i="18"/>
  <c r="S340" i="17"/>
  <c r="I66" i="18"/>
  <c r="S343" i="17"/>
  <c r="I68" i="18"/>
  <c r="S345" i="17"/>
  <c r="I65" i="18"/>
  <c r="S342" i="17"/>
  <c r="I67" i="18"/>
  <c r="S344" i="17"/>
  <c r="S12" i="17"/>
  <c r="I9" i="18"/>
  <c r="I124" i="18"/>
  <c r="S381" i="17"/>
  <c r="I120" i="18"/>
  <c r="S377" i="17"/>
  <c r="I123" i="18"/>
  <c r="S380" i="17"/>
  <c r="I119" i="18"/>
  <c r="S376" i="17"/>
  <c r="I122" i="18"/>
  <c r="S379" i="17"/>
  <c r="I121" i="18"/>
  <c r="S378" i="17"/>
  <c r="I118" i="18"/>
  <c r="S375" i="17"/>
  <c r="S26" i="17"/>
  <c r="I23" i="18"/>
  <c r="S14" i="17"/>
  <c r="I11" i="18"/>
  <c r="S19" i="17"/>
  <c r="I16" i="18"/>
  <c r="S27" i="17"/>
  <c r="I24" i="18"/>
  <c r="S24" i="17"/>
  <c r="I21" i="18"/>
  <c r="S13" i="17"/>
  <c r="I10" i="18"/>
  <c r="S35" i="17"/>
  <c r="I32" i="18"/>
  <c r="S25" i="17"/>
  <c r="I22" i="18"/>
  <c r="S30" i="17"/>
  <c r="I27" i="18"/>
  <c r="S22" i="17"/>
  <c r="I19" i="18"/>
  <c r="S17" i="17"/>
  <c r="I14" i="18"/>
  <c r="S16" i="17"/>
  <c r="I13" i="18"/>
  <c r="S33" i="17"/>
  <c r="I30" i="18"/>
  <c r="S34" i="17"/>
  <c r="I31" i="18"/>
  <c r="S31" i="17"/>
  <c r="I28" i="18"/>
  <c r="S23" i="17"/>
  <c r="I20" i="18"/>
  <c r="S20" i="17"/>
  <c r="I17" i="18"/>
  <c r="S28" i="17"/>
  <c r="I25" i="18"/>
  <c r="S18" i="17"/>
  <c r="I15" i="18"/>
  <c r="S15" i="17"/>
  <c r="I12" i="18"/>
  <c r="S32" i="17"/>
  <c r="I29" i="18"/>
  <c r="S29" i="17"/>
  <c r="I26" i="18"/>
  <c r="S21" i="17"/>
  <c r="I18" i="18"/>
  <c r="T15" i="17"/>
  <c r="H12" i="18"/>
  <c r="T13" i="17"/>
  <c r="H10" i="18"/>
  <c r="T18" i="17"/>
  <c r="H15" i="18"/>
  <c r="T19" i="17"/>
  <c r="W19" i="17" s="1"/>
  <c r="M16" i="18" s="1"/>
  <c r="H16" i="18"/>
  <c r="T14" i="17"/>
  <c r="X14" i="17" s="1"/>
  <c r="N11" i="18" s="1"/>
  <c r="H11" i="18"/>
  <c r="T17" i="17"/>
  <c r="H14" i="18"/>
  <c r="T16" i="17"/>
  <c r="H13" i="18"/>
  <c r="T12" i="17"/>
  <c r="V12" i="17" s="1"/>
  <c r="L9" i="18" s="1"/>
  <c r="H9" i="18"/>
  <c r="T380" i="17"/>
  <c r="H123" i="18"/>
  <c r="T379" i="17"/>
  <c r="H122" i="18"/>
  <c r="T343" i="17"/>
  <c r="H66" i="18"/>
  <c r="T345" i="17"/>
  <c r="H68" i="18"/>
  <c r="T342" i="17"/>
  <c r="H65" i="18"/>
  <c r="T341" i="17"/>
  <c r="H64" i="18"/>
  <c r="T340" i="17"/>
  <c r="H63" i="18"/>
  <c r="T344" i="17"/>
  <c r="H67" i="18"/>
  <c r="U352" i="17"/>
  <c r="X352" i="17"/>
  <c r="V352" i="17"/>
  <c r="W352" i="17"/>
  <c r="U354" i="17"/>
  <c r="V354" i="17"/>
  <c r="W354" i="17"/>
  <c r="X354" i="17"/>
  <c r="U349" i="17"/>
  <c r="V349" i="17"/>
  <c r="W349" i="17"/>
  <c r="X349" i="17"/>
  <c r="U348" i="17"/>
  <c r="V348" i="17"/>
  <c r="W348" i="17"/>
  <c r="X348" i="17"/>
  <c r="U351" i="17"/>
  <c r="V351" i="17"/>
  <c r="X351" i="17"/>
  <c r="W351" i="17"/>
  <c r="U350" i="17"/>
  <c r="X350" i="17"/>
  <c r="V350" i="17"/>
  <c r="W350" i="17"/>
  <c r="U353" i="17"/>
  <c r="X353" i="17"/>
  <c r="V353" i="17"/>
  <c r="W353" i="17"/>
  <c r="E60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50" i="18"/>
  <c r="E51" i="18"/>
  <c r="E52" i="18"/>
  <c r="E53" i="18"/>
  <c r="E54" i="18"/>
  <c r="E55" i="18"/>
  <c r="E56" i="18"/>
  <c r="E57" i="18"/>
  <c r="E58" i="18"/>
  <c r="E59" i="18"/>
  <c r="F60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X380" i="17" l="1"/>
  <c r="N123" i="18" s="1"/>
  <c r="V341" i="17"/>
  <c r="L64" i="18" s="1"/>
  <c r="U379" i="17"/>
  <c r="K122" i="18" s="1"/>
  <c r="W18" i="17"/>
  <c r="M15" i="18" s="1"/>
  <c r="W375" i="17"/>
  <c r="M118" i="18" s="1"/>
  <c r="V13" i="17"/>
  <c r="L10" i="18" s="1"/>
  <c r="U341" i="17"/>
  <c r="K64" i="18" s="1"/>
  <c r="U343" i="17"/>
  <c r="K66" i="18" s="1"/>
  <c r="W381" i="17"/>
  <c r="M124" i="18" s="1"/>
  <c r="W378" i="17"/>
  <c r="M121" i="18" s="1"/>
  <c r="U376" i="17"/>
  <c r="K119" i="18" s="1"/>
  <c r="W377" i="17"/>
  <c r="M120" i="18" s="1"/>
  <c r="V381" i="17"/>
  <c r="L124" i="18" s="1"/>
  <c r="V342" i="17"/>
  <c r="L65" i="18" s="1"/>
  <c r="X343" i="17"/>
  <c r="N66" i="18" s="1"/>
  <c r="V19" i="17"/>
  <c r="L16" i="18" s="1"/>
  <c r="X375" i="17"/>
  <c r="N118" i="18" s="1"/>
  <c r="X344" i="17"/>
  <c r="N67" i="18" s="1"/>
  <c r="U345" i="17"/>
  <c r="K68" i="18" s="1"/>
  <c r="W340" i="17"/>
  <c r="M63" i="18" s="1"/>
  <c r="X378" i="17"/>
  <c r="N121" i="18" s="1"/>
  <c r="W341" i="17"/>
  <c r="M64" i="18" s="1"/>
  <c r="X377" i="17"/>
  <c r="N120" i="18" s="1"/>
  <c r="X341" i="17"/>
  <c r="N64" i="18" s="1"/>
  <c r="V376" i="17"/>
  <c r="L119" i="18" s="1"/>
  <c r="W342" i="17"/>
  <c r="M65" i="18" s="1"/>
  <c r="W343" i="17"/>
  <c r="M66" i="18" s="1"/>
  <c r="V340" i="17"/>
  <c r="L63" i="18" s="1"/>
  <c r="W345" i="17"/>
  <c r="M68" i="18" s="1"/>
  <c r="X340" i="17"/>
  <c r="N63" i="18" s="1"/>
  <c r="V17" i="17"/>
  <c r="L14" i="18" s="1"/>
  <c r="X19" i="17"/>
  <c r="N16" i="18" s="1"/>
  <c r="W376" i="17"/>
  <c r="M119" i="18" s="1"/>
  <c r="U377" i="17"/>
  <c r="K120" i="18" s="1"/>
  <c r="U378" i="17"/>
  <c r="K121" i="18" s="1"/>
  <c r="X376" i="17"/>
  <c r="N119" i="18" s="1"/>
  <c r="V377" i="17"/>
  <c r="L120" i="18" s="1"/>
  <c r="V378" i="17"/>
  <c r="L121" i="18" s="1"/>
  <c r="U375" i="17"/>
  <c r="K118" i="18" s="1"/>
  <c r="U381" i="17"/>
  <c r="K124" i="18" s="1"/>
  <c r="V345" i="17"/>
  <c r="L68" i="18" s="1"/>
  <c r="X345" i="17"/>
  <c r="N68" i="18" s="1"/>
  <c r="U340" i="17"/>
  <c r="K63" i="18" s="1"/>
  <c r="W344" i="17"/>
  <c r="M67" i="18" s="1"/>
  <c r="U344" i="17"/>
  <c r="K67" i="18" s="1"/>
  <c r="V343" i="17"/>
  <c r="L66" i="18" s="1"/>
  <c r="X342" i="17"/>
  <c r="N65" i="18" s="1"/>
  <c r="V344" i="17"/>
  <c r="L67" i="18" s="1"/>
  <c r="U13" i="17"/>
  <c r="K10" i="18" s="1"/>
  <c r="W14" i="17"/>
  <c r="M11" i="18" s="1"/>
  <c r="U18" i="17"/>
  <c r="K15" i="18" s="1"/>
  <c r="X381" i="17"/>
  <c r="N124" i="18" s="1"/>
  <c r="W380" i="17"/>
  <c r="M123" i="18" s="1"/>
  <c r="V375" i="17"/>
  <c r="L118" i="18" s="1"/>
  <c r="V14" i="17"/>
  <c r="L11" i="18" s="1"/>
  <c r="X16" i="17"/>
  <c r="N13" i="18" s="1"/>
  <c r="X15" i="17"/>
  <c r="N12" i="18" s="1"/>
  <c r="U17" i="17"/>
  <c r="K14" i="18" s="1"/>
  <c r="U12" i="17"/>
  <c r="K9" i="18" s="1"/>
  <c r="U14" i="17"/>
  <c r="K11" i="18" s="1"/>
  <c r="X17" i="17"/>
  <c r="N14" i="18" s="1"/>
  <c r="X12" i="17"/>
  <c r="N9" i="18" s="1"/>
  <c r="V18" i="17"/>
  <c r="L15" i="18" s="1"/>
  <c r="W15" i="17"/>
  <c r="M12" i="18" s="1"/>
  <c r="U16" i="17"/>
  <c r="K13" i="18" s="1"/>
  <c r="X18" i="17"/>
  <c r="N15" i="18" s="1"/>
  <c r="W16" i="17"/>
  <c r="M13" i="18" s="1"/>
  <c r="V16" i="17"/>
  <c r="L13" i="18" s="1"/>
  <c r="U19" i="17"/>
  <c r="K16" i="18" s="1"/>
  <c r="W13" i="17"/>
  <c r="M10" i="18" s="1"/>
  <c r="W17" i="17"/>
  <c r="M14" i="18" s="1"/>
  <c r="X13" i="17"/>
  <c r="N10" i="18" s="1"/>
  <c r="U15" i="17"/>
  <c r="K12" i="18" s="1"/>
  <c r="V15" i="17"/>
  <c r="L12" i="18" s="1"/>
  <c r="W12" i="17"/>
  <c r="M9" i="18" s="1"/>
  <c r="U380" i="17"/>
  <c r="K123" i="18" s="1"/>
  <c r="V380" i="17"/>
  <c r="L123" i="18" s="1"/>
  <c r="V379" i="17"/>
  <c r="L122" i="18" s="1"/>
  <c r="W379" i="17"/>
  <c r="M122" i="18" s="1"/>
  <c r="X379" i="17"/>
  <c r="N122" i="18" s="1"/>
  <c r="U342" i="17"/>
  <c r="K65" i="18" s="1"/>
  <c r="I311" i="17" l="1"/>
  <c r="L311" i="17"/>
  <c r="N311" i="17" l="1"/>
  <c r="O314" i="17" l="1"/>
  <c r="O315" i="17"/>
  <c r="O316" i="17"/>
  <c r="O317" i="17"/>
  <c r="O318" i="17"/>
  <c r="O319" i="17"/>
  <c r="O320" i="17"/>
  <c r="O321" i="17"/>
  <c r="O322" i="17"/>
  <c r="O323" i="17"/>
  <c r="O324" i="17"/>
  <c r="O325" i="17"/>
  <c r="O326" i="17"/>
  <c r="O327" i="17"/>
  <c r="O328" i="17"/>
  <c r="O329" i="17"/>
  <c r="O330" i="17"/>
  <c r="O331" i="17"/>
  <c r="O332" i="17"/>
  <c r="O333" i="17"/>
  <c r="O334" i="17"/>
  <c r="O335" i="17"/>
  <c r="O336" i="17"/>
  <c r="O337" i="17"/>
  <c r="O313" i="17"/>
  <c r="O39" i="17" l="1"/>
  <c r="O40" i="17"/>
  <c r="O41" i="17"/>
  <c r="P41" i="17" s="1"/>
  <c r="O42" i="17"/>
  <c r="O43" i="17"/>
  <c r="O44" i="17"/>
  <c r="O45" i="17"/>
  <c r="O46" i="17"/>
  <c r="O47" i="17"/>
  <c r="O48" i="17"/>
  <c r="O49" i="17"/>
  <c r="O50" i="17"/>
  <c r="O51" i="17"/>
  <c r="O52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292" i="17"/>
  <c r="O293" i="17"/>
  <c r="O294" i="17"/>
  <c r="O295" i="17"/>
  <c r="O296" i="17"/>
  <c r="O297" i="17"/>
  <c r="O298" i="17"/>
  <c r="O299" i="17"/>
  <c r="O300" i="17"/>
  <c r="O301" i="17"/>
  <c r="O302" i="17"/>
  <c r="O303" i="17"/>
  <c r="O304" i="17"/>
  <c r="O305" i="17"/>
  <c r="O306" i="17"/>
  <c r="O307" i="17"/>
  <c r="O308" i="17"/>
  <c r="O309" i="17"/>
  <c r="O310" i="17"/>
  <c r="L39" i="17"/>
  <c r="M39" i="17" s="1"/>
  <c r="L40" i="17"/>
  <c r="M40" i="17" s="1"/>
  <c r="L41" i="17"/>
  <c r="M41" i="17" s="1"/>
  <c r="L42" i="17"/>
  <c r="M42" i="17" s="1"/>
  <c r="L43" i="17"/>
  <c r="M43" i="17" s="1"/>
  <c r="L44" i="17"/>
  <c r="M44" i="17" s="1"/>
  <c r="L45" i="17"/>
  <c r="M45" i="17" s="1"/>
  <c r="L46" i="17"/>
  <c r="M46" i="17" s="1"/>
  <c r="L47" i="17"/>
  <c r="M47" i="17" s="1"/>
  <c r="L48" i="17"/>
  <c r="M48" i="17" s="1"/>
  <c r="L49" i="17"/>
  <c r="M49" i="17" s="1"/>
  <c r="L50" i="17"/>
  <c r="M50" i="17" s="1"/>
  <c r="L51" i="17"/>
  <c r="M51" i="17" s="1"/>
  <c r="L52" i="17"/>
  <c r="M52" i="17" s="1"/>
  <c r="L53" i="17"/>
  <c r="M53" i="17" s="1"/>
  <c r="L54" i="17"/>
  <c r="M54" i="17" s="1"/>
  <c r="L55" i="17"/>
  <c r="M55" i="17" s="1"/>
  <c r="L56" i="17"/>
  <c r="M56" i="17" s="1"/>
  <c r="L57" i="17"/>
  <c r="M57" i="17" s="1"/>
  <c r="L58" i="17"/>
  <c r="M58" i="17" s="1"/>
  <c r="L59" i="17"/>
  <c r="M59" i="17" s="1"/>
  <c r="L60" i="17"/>
  <c r="M60" i="17" s="1"/>
  <c r="L61" i="17"/>
  <c r="M61" i="17" s="1"/>
  <c r="L62" i="17"/>
  <c r="M62" i="17" s="1"/>
  <c r="L63" i="17"/>
  <c r="M63" i="17" s="1"/>
  <c r="L64" i="17"/>
  <c r="M64" i="17" s="1"/>
  <c r="L65" i="17"/>
  <c r="M65" i="17" s="1"/>
  <c r="L66" i="17"/>
  <c r="M66" i="17" s="1"/>
  <c r="L67" i="17"/>
  <c r="M67" i="17" s="1"/>
  <c r="L68" i="17"/>
  <c r="M68" i="17" s="1"/>
  <c r="L69" i="17"/>
  <c r="M69" i="17" s="1"/>
  <c r="L70" i="17"/>
  <c r="M70" i="17" s="1"/>
  <c r="L71" i="17"/>
  <c r="M71" i="17" s="1"/>
  <c r="L72" i="17"/>
  <c r="M72" i="17" s="1"/>
  <c r="L73" i="17"/>
  <c r="M73" i="17" s="1"/>
  <c r="L74" i="17"/>
  <c r="M74" i="17" s="1"/>
  <c r="L75" i="17"/>
  <c r="M75" i="17" s="1"/>
  <c r="L76" i="17"/>
  <c r="M76" i="17" s="1"/>
  <c r="L77" i="17"/>
  <c r="M77" i="17" s="1"/>
  <c r="L78" i="17"/>
  <c r="M78" i="17" s="1"/>
  <c r="L79" i="17"/>
  <c r="M79" i="17" s="1"/>
  <c r="L80" i="17"/>
  <c r="M80" i="17" s="1"/>
  <c r="L81" i="17"/>
  <c r="M81" i="17" s="1"/>
  <c r="L82" i="17"/>
  <c r="M82" i="17" s="1"/>
  <c r="L83" i="17"/>
  <c r="M83" i="17" s="1"/>
  <c r="L84" i="17"/>
  <c r="M84" i="17" s="1"/>
  <c r="L85" i="17"/>
  <c r="M85" i="17" s="1"/>
  <c r="L86" i="17"/>
  <c r="M86" i="17" s="1"/>
  <c r="L87" i="17"/>
  <c r="M87" i="17" s="1"/>
  <c r="L88" i="17"/>
  <c r="M88" i="17" s="1"/>
  <c r="L89" i="17"/>
  <c r="M89" i="17" s="1"/>
  <c r="L90" i="17"/>
  <c r="M90" i="17" s="1"/>
  <c r="L91" i="17"/>
  <c r="M91" i="17" s="1"/>
  <c r="L92" i="17"/>
  <c r="M92" i="17" s="1"/>
  <c r="L93" i="17"/>
  <c r="M93" i="17" s="1"/>
  <c r="L94" i="17"/>
  <c r="M94" i="17" s="1"/>
  <c r="L95" i="17"/>
  <c r="M95" i="17" s="1"/>
  <c r="L96" i="17"/>
  <c r="M96" i="17" s="1"/>
  <c r="L97" i="17"/>
  <c r="M97" i="17" s="1"/>
  <c r="L98" i="17"/>
  <c r="M98" i="17" s="1"/>
  <c r="L99" i="17"/>
  <c r="M99" i="17" s="1"/>
  <c r="L100" i="17"/>
  <c r="M100" i="17" s="1"/>
  <c r="L101" i="17"/>
  <c r="M101" i="17" s="1"/>
  <c r="L102" i="17"/>
  <c r="M102" i="17" s="1"/>
  <c r="L103" i="17"/>
  <c r="M103" i="17" s="1"/>
  <c r="L104" i="17"/>
  <c r="M104" i="17" s="1"/>
  <c r="L105" i="17"/>
  <c r="M105" i="17" s="1"/>
  <c r="L106" i="17"/>
  <c r="M106" i="17" s="1"/>
  <c r="L107" i="17"/>
  <c r="M107" i="17" s="1"/>
  <c r="L108" i="17"/>
  <c r="M108" i="17" s="1"/>
  <c r="L109" i="17"/>
  <c r="M109" i="17" s="1"/>
  <c r="L110" i="17"/>
  <c r="M110" i="17" s="1"/>
  <c r="L111" i="17"/>
  <c r="M111" i="17" s="1"/>
  <c r="L112" i="17"/>
  <c r="M112" i="17" s="1"/>
  <c r="L113" i="17"/>
  <c r="M113" i="17" s="1"/>
  <c r="L114" i="17"/>
  <c r="M114" i="17" s="1"/>
  <c r="L115" i="17"/>
  <c r="M115" i="17" s="1"/>
  <c r="L116" i="17"/>
  <c r="M116" i="17" s="1"/>
  <c r="L117" i="17"/>
  <c r="M117" i="17" s="1"/>
  <c r="L118" i="17"/>
  <c r="M118" i="17" s="1"/>
  <c r="L119" i="17"/>
  <c r="M119" i="17" s="1"/>
  <c r="L120" i="17"/>
  <c r="M120" i="17" s="1"/>
  <c r="L121" i="17"/>
  <c r="M121" i="17" s="1"/>
  <c r="L122" i="17"/>
  <c r="M122" i="17" s="1"/>
  <c r="L123" i="17"/>
  <c r="M123" i="17" s="1"/>
  <c r="L124" i="17"/>
  <c r="M124" i="17" s="1"/>
  <c r="L125" i="17"/>
  <c r="M125" i="17" s="1"/>
  <c r="L126" i="17"/>
  <c r="M126" i="17" s="1"/>
  <c r="L127" i="17"/>
  <c r="M127" i="17" s="1"/>
  <c r="L129" i="17"/>
  <c r="M129" i="17" s="1"/>
  <c r="L130" i="17"/>
  <c r="M130" i="17" s="1"/>
  <c r="L131" i="17"/>
  <c r="M131" i="17" s="1"/>
  <c r="L132" i="17"/>
  <c r="M132" i="17" s="1"/>
  <c r="L133" i="17"/>
  <c r="M133" i="17" s="1"/>
  <c r="L134" i="17"/>
  <c r="M134" i="17" s="1"/>
  <c r="L135" i="17"/>
  <c r="M135" i="17" s="1"/>
  <c r="L136" i="17"/>
  <c r="M136" i="17" s="1"/>
  <c r="L137" i="17"/>
  <c r="M137" i="17" s="1"/>
  <c r="L138" i="17"/>
  <c r="M138" i="17" s="1"/>
  <c r="L139" i="17"/>
  <c r="M139" i="17" s="1"/>
  <c r="L140" i="17"/>
  <c r="M140" i="17" s="1"/>
  <c r="L141" i="17"/>
  <c r="M141" i="17" s="1"/>
  <c r="L142" i="17"/>
  <c r="M142" i="17" s="1"/>
  <c r="L143" i="17"/>
  <c r="M143" i="17" s="1"/>
  <c r="L144" i="17"/>
  <c r="M144" i="17" s="1"/>
  <c r="L145" i="17"/>
  <c r="M145" i="17" s="1"/>
  <c r="L146" i="17"/>
  <c r="M146" i="17" s="1"/>
  <c r="L147" i="17"/>
  <c r="M147" i="17" s="1"/>
  <c r="L148" i="17"/>
  <c r="M148" i="17" s="1"/>
  <c r="L149" i="17"/>
  <c r="M149" i="17" s="1"/>
  <c r="L150" i="17"/>
  <c r="M150" i="17" s="1"/>
  <c r="L151" i="17"/>
  <c r="M151" i="17" s="1"/>
  <c r="L152" i="17"/>
  <c r="M152" i="17" s="1"/>
  <c r="L153" i="17"/>
  <c r="M153" i="17" s="1"/>
  <c r="L154" i="17"/>
  <c r="M154" i="17" s="1"/>
  <c r="L155" i="17"/>
  <c r="M155" i="17" s="1"/>
  <c r="L156" i="17"/>
  <c r="M156" i="17" s="1"/>
  <c r="L157" i="17"/>
  <c r="M157" i="17" s="1"/>
  <c r="L158" i="17"/>
  <c r="M158" i="17" s="1"/>
  <c r="L159" i="17"/>
  <c r="M159" i="17" s="1"/>
  <c r="L160" i="17"/>
  <c r="M160" i="17" s="1"/>
  <c r="L161" i="17"/>
  <c r="M161" i="17" s="1"/>
  <c r="L162" i="17"/>
  <c r="M162" i="17" s="1"/>
  <c r="L163" i="17"/>
  <c r="M163" i="17" s="1"/>
  <c r="L164" i="17"/>
  <c r="M164" i="17" s="1"/>
  <c r="L165" i="17"/>
  <c r="M165" i="17" s="1"/>
  <c r="L166" i="17"/>
  <c r="M166" i="17" s="1"/>
  <c r="L167" i="17"/>
  <c r="M167" i="17" s="1"/>
  <c r="L168" i="17"/>
  <c r="M168" i="17" s="1"/>
  <c r="L169" i="17"/>
  <c r="M169" i="17" s="1"/>
  <c r="L170" i="17"/>
  <c r="M170" i="17" s="1"/>
  <c r="L171" i="17"/>
  <c r="M171" i="17" s="1"/>
  <c r="L172" i="17"/>
  <c r="M172" i="17" s="1"/>
  <c r="L173" i="17"/>
  <c r="M173" i="17" s="1"/>
  <c r="L174" i="17"/>
  <c r="M174" i="17" s="1"/>
  <c r="L175" i="17"/>
  <c r="M175" i="17" s="1"/>
  <c r="L176" i="17"/>
  <c r="M176" i="17" s="1"/>
  <c r="L177" i="17"/>
  <c r="M177" i="17" s="1"/>
  <c r="L178" i="17"/>
  <c r="M178" i="17" s="1"/>
  <c r="L179" i="17"/>
  <c r="M179" i="17" s="1"/>
  <c r="L180" i="17"/>
  <c r="M180" i="17" s="1"/>
  <c r="L181" i="17"/>
  <c r="M181" i="17" s="1"/>
  <c r="L182" i="17"/>
  <c r="M182" i="17" s="1"/>
  <c r="L183" i="17"/>
  <c r="M183" i="17" s="1"/>
  <c r="L184" i="17"/>
  <c r="M184" i="17" s="1"/>
  <c r="L185" i="17"/>
  <c r="M185" i="17" s="1"/>
  <c r="L186" i="17"/>
  <c r="M186" i="17" s="1"/>
  <c r="L187" i="17"/>
  <c r="M187" i="17" s="1"/>
  <c r="L188" i="17"/>
  <c r="M188" i="17" s="1"/>
  <c r="L189" i="17"/>
  <c r="M189" i="17" s="1"/>
  <c r="L190" i="17"/>
  <c r="M190" i="17" s="1"/>
  <c r="L191" i="17"/>
  <c r="M191" i="17" s="1"/>
  <c r="L192" i="17"/>
  <c r="M192" i="17" s="1"/>
  <c r="L193" i="17"/>
  <c r="M193" i="17" s="1"/>
  <c r="L194" i="17"/>
  <c r="M194" i="17" s="1"/>
  <c r="L195" i="17"/>
  <c r="M195" i="17" s="1"/>
  <c r="L196" i="17"/>
  <c r="M196" i="17" s="1"/>
  <c r="L197" i="17"/>
  <c r="M197" i="17" s="1"/>
  <c r="L198" i="17"/>
  <c r="M198" i="17" s="1"/>
  <c r="L199" i="17"/>
  <c r="M199" i="17" s="1"/>
  <c r="L200" i="17"/>
  <c r="M200" i="17" s="1"/>
  <c r="L201" i="17"/>
  <c r="M201" i="17" s="1"/>
  <c r="L202" i="17"/>
  <c r="M202" i="17" s="1"/>
  <c r="L203" i="17"/>
  <c r="M203" i="17" s="1"/>
  <c r="L204" i="17"/>
  <c r="M204" i="17" s="1"/>
  <c r="L205" i="17"/>
  <c r="M205" i="17" s="1"/>
  <c r="L206" i="17"/>
  <c r="M206" i="17" s="1"/>
  <c r="L207" i="17"/>
  <c r="M207" i="17" s="1"/>
  <c r="L208" i="17"/>
  <c r="M208" i="17" s="1"/>
  <c r="L209" i="17"/>
  <c r="M209" i="17" s="1"/>
  <c r="L210" i="17"/>
  <c r="M210" i="17" s="1"/>
  <c r="L211" i="17"/>
  <c r="M211" i="17" s="1"/>
  <c r="L212" i="17"/>
  <c r="M212" i="17" s="1"/>
  <c r="L213" i="17"/>
  <c r="M213" i="17" s="1"/>
  <c r="L214" i="17"/>
  <c r="M214" i="17" s="1"/>
  <c r="L215" i="17"/>
  <c r="M215" i="17" s="1"/>
  <c r="L216" i="17"/>
  <c r="M216" i="17" s="1"/>
  <c r="L217" i="17"/>
  <c r="M217" i="17" s="1"/>
  <c r="L218" i="17"/>
  <c r="M218" i="17" s="1"/>
  <c r="L219" i="17"/>
  <c r="M219" i="17" s="1"/>
  <c r="L220" i="17"/>
  <c r="M220" i="17" s="1"/>
  <c r="L221" i="17"/>
  <c r="M221" i="17" s="1"/>
  <c r="L222" i="17"/>
  <c r="M222" i="17" s="1"/>
  <c r="L223" i="17"/>
  <c r="M223" i="17" s="1"/>
  <c r="L224" i="17"/>
  <c r="M224" i="17" s="1"/>
  <c r="L225" i="17"/>
  <c r="M225" i="17" s="1"/>
  <c r="L226" i="17"/>
  <c r="M226" i="17" s="1"/>
  <c r="L227" i="17"/>
  <c r="M227" i="17" s="1"/>
  <c r="L228" i="17"/>
  <c r="M228" i="17" s="1"/>
  <c r="L229" i="17"/>
  <c r="M229" i="17" s="1"/>
  <c r="L230" i="17"/>
  <c r="M230" i="17" s="1"/>
  <c r="L231" i="17"/>
  <c r="M231" i="17" s="1"/>
  <c r="L232" i="17"/>
  <c r="M232" i="17" s="1"/>
  <c r="L233" i="17"/>
  <c r="M233" i="17" s="1"/>
  <c r="L234" i="17"/>
  <c r="M234" i="17" s="1"/>
  <c r="L235" i="17"/>
  <c r="M235" i="17" s="1"/>
  <c r="L236" i="17"/>
  <c r="M236" i="17" s="1"/>
  <c r="L237" i="17"/>
  <c r="M237" i="17" s="1"/>
  <c r="L238" i="17"/>
  <c r="M238" i="17" s="1"/>
  <c r="L239" i="17"/>
  <c r="M239" i="17" s="1"/>
  <c r="L240" i="17"/>
  <c r="M240" i="17" s="1"/>
  <c r="L241" i="17"/>
  <c r="M241" i="17" s="1"/>
  <c r="L242" i="17"/>
  <c r="M242" i="17" s="1"/>
  <c r="L243" i="17"/>
  <c r="M243" i="17" s="1"/>
  <c r="L244" i="17"/>
  <c r="M244" i="17" s="1"/>
  <c r="L245" i="17"/>
  <c r="M245" i="17" s="1"/>
  <c r="L246" i="17"/>
  <c r="M246" i="17" s="1"/>
  <c r="L247" i="17"/>
  <c r="M247" i="17" s="1"/>
  <c r="L248" i="17"/>
  <c r="M248" i="17" s="1"/>
  <c r="L249" i="17"/>
  <c r="M249" i="17" s="1"/>
  <c r="L250" i="17"/>
  <c r="M250" i="17" s="1"/>
  <c r="L251" i="17"/>
  <c r="M251" i="17" s="1"/>
  <c r="L252" i="17"/>
  <c r="M252" i="17" s="1"/>
  <c r="L253" i="17"/>
  <c r="M253" i="17" s="1"/>
  <c r="L254" i="17"/>
  <c r="M254" i="17" s="1"/>
  <c r="L255" i="17"/>
  <c r="M255" i="17" s="1"/>
  <c r="L256" i="17"/>
  <c r="M256" i="17" s="1"/>
  <c r="L257" i="17"/>
  <c r="M257" i="17" s="1"/>
  <c r="L258" i="17"/>
  <c r="M258" i="17" s="1"/>
  <c r="L259" i="17"/>
  <c r="M259" i="17" s="1"/>
  <c r="L260" i="17"/>
  <c r="M260" i="17" s="1"/>
  <c r="L261" i="17"/>
  <c r="M261" i="17" s="1"/>
  <c r="L262" i="17"/>
  <c r="M262" i="17" s="1"/>
  <c r="L263" i="17"/>
  <c r="M263" i="17" s="1"/>
  <c r="L264" i="17"/>
  <c r="M264" i="17" s="1"/>
  <c r="L265" i="17"/>
  <c r="M265" i="17" s="1"/>
  <c r="L266" i="17"/>
  <c r="M266" i="17" s="1"/>
  <c r="L267" i="17"/>
  <c r="M267" i="17" s="1"/>
  <c r="L268" i="17"/>
  <c r="M268" i="17" s="1"/>
  <c r="L269" i="17"/>
  <c r="M269" i="17" s="1"/>
  <c r="L270" i="17"/>
  <c r="M270" i="17" s="1"/>
  <c r="L271" i="17"/>
  <c r="M271" i="17" s="1"/>
  <c r="L272" i="17"/>
  <c r="M272" i="17" s="1"/>
  <c r="L273" i="17"/>
  <c r="M273" i="17" s="1"/>
  <c r="L274" i="17"/>
  <c r="M274" i="17" s="1"/>
  <c r="L275" i="17"/>
  <c r="M275" i="17" s="1"/>
  <c r="L276" i="17"/>
  <c r="M276" i="17" s="1"/>
  <c r="L277" i="17"/>
  <c r="M277" i="17" s="1"/>
  <c r="L278" i="17"/>
  <c r="M278" i="17" s="1"/>
  <c r="L279" i="17"/>
  <c r="M279" i="17" s="1"/>
  <c r="L280" i="17"/>
  <c r="M280" i="17" s="1"/>
  <c r="L281" i="17"/>
  <c r="M281" i="17" s="1"/>
  <c r="L282" i="17"/>
  <c r="M282" i="17" s="1"/>
  <c r="L283" i="17"/>
  <c r="M283" i="17" s="1"/>
  <c r="L284" i="17"/>
  <c r="M284" i="17" s="1"/>
  <c r="L285" i="17"/>
  <c r="M285" i="17" s="1"/>
  <c r="L286" i="17"/>
  <c r="M286" i="17" s="1"/>
  <c r="L287" i="17"/>
  <c r="M287" i="17" s="1"/>
  <c r="L288" i="17"/>
  <c r="M288" i="17" s="1"/>
  <c r="L289" i="17"/>
  <c r="M289" i="17" s="1"/>
  <c r="L290" i="17"/>
  <c r="M290" i="17" s="1"/>
  <c r="L291" i="17"/>
  <c r="M291" i="17" s="1"/>
  <c r="L292" i="17"/>
  <c r="M292" i="17" s="1"/>
  <c r="L293" i="17"/>
  <c r="M293" i="17" s="1"/>
  <c r="L294" i="17"/>
  <c r="M294" i="17" s="1"/>
  <c r="L295" i="17"/>
  <c r="M295" i="17" s="1"/>
  <c r="L296" i="17"/>
  <c r="M296" i="17" s="1"/>
  <c r="L297" i="17"/>
  <c r="M297" i="17" s="1"/>
  <c r="L298" i="17"/>
  <c r="M298" i="17" s="1"/>
  <c r="L299" i="17"/>
  <c r="M299" i="17" s="1"/>
  <c r="L300" i="17"/>
  <c r="M300" i="17" s="1"/>
  <c r="L301" i="17"/>
  <c r="M301" i="17" s="1"/>
  <c r="L302" i="17"/>
  <c r="M302" i="17" s="1"/>
  <c r="L303" i="17"/>
  <c r="M303" i="17" s="1"/>
  <c r="L304" i="17"/>
  <c r="M304" i="17" s="1"/>
  <c r="L305" i="17"/>
  <c r="M305" i="17" s="1"/>
  <c r="L306" i="17"/>
  <c r="M306" i="17" s="1"/>
  <c r="L307" i="17"/>
  <c r="M307" i="17" s="1"/>
  <c r="L308" i="17"/>
  <c r="M308" i="17" s="1"/>
  <c r="L309" i="17"/>
  <c r="M309" i="17" s="1"/>
  <c r="L310" i="17"/>
  <c r="M310" i="17" s="1"/>
  <c r="G39" i="17"/>
  <c r="H39" i="17" s="1"/>
  <c r="J39" i="17"/>
  <c r="G40" i="17"/>
  <c r="H40" i="17" s="1"/>
  <c r="J40" i="17"/>
  <c r="G41" i="17"/>
  <c r="H41" i="17" s="1"/>
  <c r="J41" i="17"/>
  <c r="G42" i="17"/>
  <c r="H42" i="17" s="1"/>
  <c r="J42" i="17"/>
  <c r="G43" i="17"/>
  <c r="H43" i="17" s="1"/>
  <c r="J43" i="17"/>
  <c r="G44" i="17"/>
  <c r="H44" i="17" s="1"/>
  <c r="J44" i="17"/>
  <c r="G45" i="17"/>
  <c r="H45" i="17" s="1"/>
  <c r="J45" i="17"/>
  <c r="G46" i="17"/>
  <c r="H46" i="17" s="1"/>
  <c r="J46" i="17"/>
  <c r="G47" i="17"/>
  <c r="H47" i="17" s="1"/>
  <c r="J47" i="17"/>
  <c r="G48" i="17"/>
  <c r="H48" i="17" s="1"/>
  <c r="J48" i="17"/>
  <c r="G49" i="17"/>
  <c r="H49" i="17" s="1"/>
  <c r="J49" i="17"/>
  <c r="G50" i="17"/>
  <c r="H50" i="17" s="1"/>
  <c r="J50" i="17"/>
  <c r="G51" i="17"/>
  <c r="H51" i="17" s="1"/>
  <c r="J51" i="17"/>
  <c r="G52" i="17"/>
  <c r="H52" i="17" s="1"/>
  <c r="J52" i="17"/>
  <c r="G53" i="17"/>
  <c r="H53" i="17" s="1"/>
  <c r="J53" i="17"/>
  <c r="G54" i="17"/>
  <c r="H54" i="17" s="1"/>
  <c r="J54" i="17"/>
  <c r="G55" i="17"/>
  <c r="H55" i="17" s="1"/>
  <c r="J55" i="17"/>
  <c r="G56" i="17"/>
  <c r="H56" i="17" s="1"/>
  <c r="J56" i="17"/>
  <c r="G57" i="17"/>
  <c r="H57" i="17" s="1"/>
  <c r="J57" i="17"/>
  <c r="G58" i="17"/>
  <c r="H58" i="17" s="1"/>
  <c r="J58" i="17"/>
  <c r="G59" i="17"/>
  <c r="H59" i="17" s="1"/>
  <c r="J59" i="17"/>
  <c r="G60" i="17"/>
  <c r="H60" i="17" s="1"/>
  <c r="J60" i="17"/>
  <c r="G61" i="17"/>
  <c r="H61" i="17" s="1"/>
  <c r="J61" i="17"/>
  <c r="G62" i="17"/>
  <c r="H62" i="17" s="1"/>
  <c r="J62" i="17"/>
  <c r="G63" i="17"/>
  <c r="H63" i="17" s="1"/>
  <c r="J63" i="17"/>
  <c r="G64" i="17"/>
  <c r="H64" i="17" s="1"/>
  <c r="J64" i="17"/>
  <c r="G65" i="17"/>
  <c r="H65" i="17" s="1"/>
  <c r="J65" i="17"/>
  <c r="G66" i="17"/>
  <c r="H66" i="17" s="1"/>
  <c r="J66" i="17"/>
  <c r="G67" i="17"/>
  <c r="H67" i="17" s="1"/>
  <c r="J67" i="17"/>
  <c r="G68" i="17"/>
  <c r="H68" i="17" s="1"/>
  <c r="J68" i="17"/>
  <c r="G69" i="17"/>
  <c r="H69" i="17" s="1"/>
  <c r="J69" i="17"/>
  <c r="G70" i="17"/>
  <c r="H70" i="17" s="1"/>
  <c r="J70" i="17"/>
  <c r="G71" i="17"/>
  <c r="H71" i="17" s="1"/>
  <c r="J71" i="17"/>
  <c r="G72" i="17"/>
  <c r="H72" i="17" s="1"/>
  <c r="J72" i="17"/>
  <c r="G73" i="17"/>
  <c r="H73" i="17" s="1"/>
  <c r="J73" i="17"/>
  <c r="G74" i="17"/>
  <c r="H74" i="17" s="1"/>
  <c r="J74" i="17"/>
  <c r="G75" i="17"/>
  <c r="H75" i="17" s="1"/>
  <c r="J75" i="17"/>
  <c r="G76" i="17"/>
  <c r="H76" i="17" s="1"/>
  <c r="J76" i="17"/>
  <c r="G77" i="17"/>
  <c r="H77" i="17" s="1"/>
  <c r="J77" i="17"/>
  <c r="G78" i="17"/>
  <c r="H78" i="17" s="1"/>
  <c r="J78" i="17"/>
  <c r="G79" i="17"/>
  <c r="H79" i="17" s="1"/>
  <c r="J79" i="17"/>
  <c r="G80" i="17"/>
  <c r="H80" i="17" s="1"/>
  <c r="J80" i="17"/>
  <c r="G81" i="17"/>
  <c r="H81" i="17" s="1"/>
  <c r="J81" i="17"/>
  <c r="G82" i="17"/>
  <c r="H82" i="17" s="1"/>
  <c r="J82" i="17"/>
  <c r="G83" i="17"/>
  <c r="H83" i="17" s="1"/>
  <c r="J83" i="17"/>
  <c r="G84" i="17"/>
  <c r="H84" i="17" s="1"/>
  <c r="J84" i="17"/>
  <c r="G85" i="17"/>
  <c r="H85" i="17" s="1"/>
  <c r="J85" i="17"/>
  <c r="G86" i="17"/>
  <c r="H86" i="17" s="1"/>
  <c r="J86" i="17"/>
  <c r="G87" i="17"/>
  <c r="H87" i="17" s="1"/>
  <c r="J87" i="17"/>
  <c r="G88" i="17"/>
  <c r="H88" i="17" s="1"/>
  <c r="J88" i="17"/>
  <c r="G89" i="17"/>
  <c r="H89" i="17" s="1"/>
  <c r="J89" i="17"/>
  <c r="G90" i="17"/>
  <c r="H90" i="17" s="1"/>
  <c r="J90" i="17"/>
  <c r="G91" i="17"/>
  <c r="H91" i="17" s="1"/>
  <c r="J91" i="17"/>
  <c r="G92" i="17"/>
  <c r="H92" i="17" s="1"/>
  <c r="J92" i="17"/>
  <c r="G93" i="17"/>
  <c r="H93" i="17" s="1"/>
  <c r="J93" i="17"/>
  <c r="G94" i="17"/>
  <c r="H94" i="17" s="1"/>
  <c r="J94" i="17"/>
  <c r="G95" i="17"/>
  <c r="H95" i="17" s="1"/>
  <c r="J95" i="17"/>
  <c r="G96" i="17"/>
  <c r="H96" i="17" s="1"/>
  <c r="J96" i="17"/>
  <c r="G97" i="17"/>
  <c r="H97" i="17" s="1"/>
  <c r="J97" i="17"/>
  <c r="G98" i="17"/>
  <c r="H98" i="17" s="1"/>
  <c r="J98" i="17"/>
  <c r="G99" i="17"/>
  <c r="H99" i="17" s="1"/>
  <c r="J99" i="17"/>
  <c r="G100" i="17"/>
  <c r="H100" i="17" s="1"/>
  <c r="J100" i="17"/>
  <c r="G101" i="17"/>
  <c r="H101" i="17" s="1"/>
  <c r="J101" i="17"/>
  <c r="G102" i="17"/>
  <c r="H102" i="17" s="1"/>
  <c r="J102" i="17"/>
  <c r="G103" i="17"/>
  <c r="H103" i="17" s="1"/>
  <c r="J103" i="17"/>
  <c r="G104" i="17"/>
  <c r="H104" i="17" s="1"/>
  <c r="J104" i="17"/>
  <c r="G105" i="17"/>
  <c r="H105" i="17" s="1"/>
  <c r="J105" i="17"/>
  <c r="G106" i="17"/>
  <c r="H106" i="17" s="1"/>
  <c r="J106" i="17"/>
  <c r="G107" i="17"/>
  <c r="H107" i="17" s="1"/>
  <c r="J107" i="17"/>
  <c r="G108" i="17"/>
  <c r="H108" i="17" s="1"/>
  <c r="J108" i="17"/>
  <c r="G109" i="17"/>
  <c r="H109" i="17" s="1"/>
  <c r="J109" i="17"/>
  <c r="G110" i="17"/>
  <c r="H110" i="17" s="1"/>
  <c r="J110" i="17"/>
  <c r="G111" i="17"/>
  <c r="H111" i="17" s="1"/>
  <c r="J111" i="17"/>
  <c r="G112" i="17"/>
  <c r="H112" i="17" s="1"/>
  <c r="J112" i="17"/>
  <c r="G113" i="17"/>
  <c r="H113" i="17" s="1"/>
  <c r="J113" i="17"/>
  <c r="G114" i="17"/>
  <c r="H114" i="17" s="1"/>
  <c r="J114" i="17"/>
  <c r="G115" i="17"/>
  <c r="H115" i="17" s="1"/>
  <c r="J115" i="17"/>
  <c r="G116" i="17"/>
  <c r="H116" i="17" s="1"/>
  <c r="J116" i="17"/>
  <c r="G117" i="17"/>
  <c r="H117" i="17" s="1"/>
  <c r="J117" i="17"/>
  <c r="G118" i="17"/>
  <c r="H118" i="17" s="1"/>
  <c r="J118" i="17"/>
  <c r="G119" i="17"/>
  <c r="H119" i="17" s="1"/>
  <c r="J119" i="17"/>
  <c r="G120" i="17"/>
  <c r="H120" i="17" s="1"/>
  <c r="J120" i="17"/>
  <c r="G121" i="17"/>
  <c r="H121" i="17" s="1"/>
  <c r="J121" i="17"/>
  <c r="G122" i="17"/>
  <c r="H122" i="17" s="1"/>
  <c r="J122" i="17"/>
  <c r="G123" i="17"/>
  <c r="H123" i="17" s="1"/>
  <c r="J123" i="17"/>
  <c r="G124" i="17"/>
  <c r="H124" i="17" s="1"/>
  <c r="J124" i="17"/>
  <c r="G125" i="17"/>
  <c r="H125" i="17" s="1"/>
  <c r="J125" i="17"/>
  <c r="G126" i="17"/>
  <c r="H126" i="17" s="1"/>
  <c r="J126" i="17"/>
  <c r="G127" i="17"/>
  <c r="H127" i="17" s="1"/>
  <c r="J127" i="17"/>
  <c r="G128" i="17"/>
  <c r="H128" i="17" s="1"/>
  <c r="J128" i="17"/>
  <c r="G129" i="17"/>
  <c r="H129" i="17" s="1"/>
  <c r="J129" i="17"/>
  <c r="G130" i="17"/>
  <c r="H130" i="17" s="1"/>
  <c r="J130" i="17"/>
  <c r="G131" i="17"/>
  <c r="H131" i="17" s="1"/>
  <c r="J131" i="17"/>
  <c r="G132" i="17"/>
  <c r="H132" i="17" s="1"/>
  <c r="J132" i="17"/>
  <c r="G133" i="17"/>
  <c r="H133" i="17" s="1"/>
  <c r="J133" i="17"/>
  <c r="G134" i="17"/>
  <c r="H134" i="17" s="1"/>
  <c r="J134" i="17"/>
  <c r="G135" i="17"/>
  <c r="H135" i="17" s="1"/>
  <c r="J135" i="17"/>
  <c r="G136" i="17"/>
  <c r="H136" i="17" s="1"/>
  <c r="J136" i="17"/>
  <c r="G137" i="17"/>
  <c r="H137" i="17" s="1"/>
  <c r="J137" i="17"/>
  <c r="G138" i="17"/>
  <c r="H138" i="17" s="1"/>
  <c r="J138" i="17"/>
  <c r="G139" i="17"/>
  <c r="H139" i="17" s="1"/>
  <c r="J139" i="17"/>
  <c r="G140" i="17"/>
  <c r="H140" i="17" s="1"/>
  <c r="J140" i="17"/>
  <c r="G141" i="17"/>
  <c r="H141" i="17" s="1"/>
  <c r="J141" i="17"/>
  <c r="G142" i="17"/>
  <c r="H142" i="17" s="1"/>
  <c r="J142" i="17"/>
  <c r="G143" i="17"/>
  <c r="H143" i="17" s="1"/>
  <c r="J143" i="17"/>
  <c r="G144" i="17"/>
  <c r="H144" i="17" s="1"/>
  <c r="J144" i="17"/>
  <c r="G145" i="17"/>
  <c r="H145" i="17" s="1"/>
  <c r="J145" i="17"/>
  <c r="G146" i="17"/>
  <c r="H146" i="17" s="1"/>
  <c r="J146" i="17"/>
  <c r="G147" i="17"/>
  <c r="H147" i="17" s="1"/>
  <c r="J147" i="17"/>
  <c r="G148" i="17"/>
  <c r="H148" i="17" s="1"/>
  <c r="J148" i="17"/>
  <c r="G149" i="17"/>
  <c r="H149" i="17" s="1"/>
  <c r="J149" i="17"/>
  <c r="G150" i="17"/>
  <c r="H150" i="17" s="1"/>
  <c r="J150" i="17"/>
  <c r="G151" i="17"/>
  <c r="H151" i="17" s="1"/>
  <c r="J151" i="17"/>
  <c r="G152" i="17"/>
  <c r="H152" i="17" s="1"/>
  <c r="J152" i="17"/>
  <c r="G153" i="17"/>
  <c r="H153" i="17" s="1"/>
  <c r="J153" i="17"/>
  <c r="G154" i="17"/>
  <c r="H154" i="17" s="1"/>
  <c r="J154" i="17"/>
  <c r="G155" i="17"/>
  <c r="H155" i="17" s="1"/>
  <c r="J155" i="17"/>
  <c r="G156" i="17"/>
  <c r="H156" i="17" s="1"/>
  <c r="J156" i="17"/>
  <c r="G157" i="17"/>
  <c r="H157" i="17" s="1"/>
  <c r="J157" i="17"/>
  <c r="G158" i="17"/>
  <c r="H158" i="17" s="1"/>
  <c r="J158" i="17"/>
  <c r="G159" i="17"/>
  <c r="H159" i="17" s="1"/>
  <c r="J159" i="17"/>
  <c r="G160" i="17"/>
  <c r="H160" i="17" s="1"/>
  <c r="J160" i="17"/>
  <c r="G161" i="17"/>
  <c r="H161" i="17" s="1"/>
  <c r="J161" i="17"/>
  <c r="G162" i="17"/>
  <c r="H162" i="17" s="1"/>
  <c r="J162" i="17"/>
  <c r="G163" i="17"/>
  <c r="H163" i="17" s="1"/>
  <c r="J163" i="17"/>
  <c r="G164" i="17"/>
  <c r="H164" i="17" s="1"/>
  <c r="J164" i="17"/>
  <c r="G165" i="17"/>
  <c r="H165" i="17" s="1"/>
  <c r="J165" i="17"/>
  <c r="G166" i="17"/>
  <c r="H166" i="17" s="1"/>
  <c r="J166" i="17"/>
  <c r="G167" i="17"/>
  <c r="H167" i="17" s="1"/>
  <c r="J167" i="17"/>
  <c r="G168" i="17"/>
  <c r="H168" i="17" s="1"/>
  <c r="J168" i="17"/>
  <c r="G169" i="17"/>
  <c r="H169" i="17" s="1"/>
  <c r="J169" i="17"/>
  <c r="G170" i="17"/>
  <c r="H170" i="17" s="1"/>
  <c r="J170" i="17"/>
  <c r="G171" i="17"/>
  <c r="H171" i="17" s="1"/>
  <c r="J171" i="17"/>
  <c r="G172" i="17"/>
  <c r="H172" i="17" s="1"/>
  <c r="J172" i="17"/>
  <c r="G173" i="17"/>
  <c r="H173" i="17" s="1"/>
  <c r="J173" i="17"/>
  <c r="G174" i="17"/>
  <c r="H174" i="17" s="1"/>
  <c r="J174" i="17"/>
  <c r="G175" i="17"/>
  <c r="H175" i="17" s="1"/>
  <c r="J175" i="17"/>
  <c r="G176" i="17"/>
  <c r="H176" i="17" s="1"/>
  <c r="J176" i="17"/>
  <c r="G177" i="17"/>
  <c r="H177" i="17" s="1"/>
  <c r="J177" i="17"/>
  <c r="G178" i="17"/>
  <c r="H178" i="17" s="1"/>
  <c r="J178" i="17"/>
  <c r="G179" i="17"/>
  <c r="H179" i="17" s="1"/>
  <c r="J179" i="17"/>
  <c r="G180" i="17"/>
  <c r="H180" i="17" s="1"/>
  <c r="J180" i="17"/>
  <c r="G181" i="17"/>
  <c r="H181" i="17" s="1"/>
  <c r="J181" i="17"/>
  <c r="G182" i="17"/>
  <c r="H182" i="17" s="1"/>
  <c r="J182" i="17"/>
  <c r="G183" i="17"/>
  <c r="H183" i="17" s="1"/>
  <c r="J183" i="17"/>
  <c r="G184" i="17"/>
  <c r="H184" i="17" s="1"/>
  <c r="J184" i="17"/>
  <c r="G185" i="17"/>
  <c r="H185" i="17" s="1"/>
  <c r="J185" i="17"/>
  <c r="G186" i="17"/>
  <c r="H186" i="17" s="1"/>
  <c r="J186" i="17"/>
  <c r="G187" i="17"/>
  <c r="H187" i="17" s="1"/>
  <c r="J187" i="17"/>
  <c r="G188" i="17"/>
  <c r="H188" i="17" s="1"/>
  <c r="J188" i="17"/>
  <c r="G189" i="17"/>
  <c r="H189" i="17" s="1"/>
  <c r="J189" i="17"/>
  <c r="G190" i="17"/>
  <c r="H190" i="17" s="1"/>
  <c r="J190" i="17"/>
  <c r="G191" i="17"/>
  <c r="H191" i="17" s="1"/>
  <c r="J191" i="17"/>
  <c r="G192" i="17"/>
  <c r="H192" i="17" s="1"/>
  <c r="J192" i="17"/>
  <c r="G193" i="17"/>
  <c r="H193" i="17" s="1"/>
  <c r="J193" i="17"/>
  <c r="G194" i="17"/>
  <c r="H194" i="17" s="1"/>
  <c r="J194" i="17"/>
  <c r="G195" i="17"/>
  <c r="H195" i="17" s="1"/>
  <c r="J195" i="17"/>
  <c r="G196" i="17"/>
  <c r="H196" i="17" s="1"/>
  <c r="J196" i="17"/>
  <c r="G197" i="17"/>
  <c r="H197" i="17" s="1"/>
  <c r="J197" i="17"/>
  <c r="G198" i="17"/>
  <c r="H198" i="17" s="1"/>
  <c r="J198" i="17"/>
  <c r="G199" i="17"/>
  <c r="H199" i="17" s="1"/>
  <c r="J199" i="17"/>
  <c r="G200" i="17"/>
  <c r="H200" i="17" s="1"/>
  <c r="J200" i="17"/>
  <c r="G201" i="17"/>
  <c r="H201" i="17" s="1"/>
  <c r="J201" i="17"/>
  <c r="G202" i="17"/>
  <c r="H202" i="17" s="1"/>
  <c r="J202" i="17"/>
  <c r="G203" i="17"/>
  <c r="H203" i="17" s="1"/>
  <c r="J203" i="17"/>
  <c r="G204" i="17"/>
  <c r="H204" i="17" s="1"/>
  <c r="J204" i="17"/>
  <c r="G205" i="17"/>
  <c r="H205" i="17" s="1"/>
  <c r="J205" i="17"/>
  <c r="G206" i="17"/>
  <c r="H206" i="17" s="1"/>
  <c r="J206" i="17"/>
  <c r="G207" i="17"/>
  <c r="H207" i="17" s="1"/>
  <c r="J207" i="17"/>
  <c r="G208" i="17"/>
  <c r="H208" i="17" s="1"/>
  <c r="J208" i="17"/>
  <c r="G209" i="17"/>
  <c r="H209" i="17" s="1"/>
  <c r="J209" i="17"/>
  <c r="G210" i="17"/>
  <c r="H210" i="17" s="1"/>
  <c r="J210" i="17"/>
  <c r="G211" i="17"/>
  <c r="H211" i="17" s="1"/>
  <c r="J211" i="17"/>
  <c r="G212" i="17"/>
  <c r="H212" i="17" s="1"/>
  <c r="J212" i="17"/>
  <c r="G213" i="17"/>
  <c r="H213" i="17" s="1"/>
  <c r="J213" i="17"/>
  <c r="G214" i="17"/>
  <c r="H214" i="17" s="1"/>
  <c r="J214" i="17"/>
  <c r="G215" i="17"/>
  <c r="H215" i="17" s="1"/>
  <c r="J215" i="17"/>
  <c r="G216" i="17"/>
  <c r="H216" i="17" s="1"/>
  <c r="J216" i="17"/>
  <c r="G217" i="17"/>
  <c r="H217" i="17" s="1"/>
  <c r="J217" i="17"/>
  <c r="G218" i="17"/>
  <c r="H218" i="17" s="1"/>
  <c r="J218" i="17"/>
  <c r="G219" i="17"/>
  <c r="H219" i="17" s="1"/>
  <c r="J219" i="17"/>
  <c r="G220" i="17"/>
  <c r="H220" i="17" s="1"/>
  <c r="J220" i="17"/>
  <c r="G221" i="17"/>
  <c r="H221" i="17" s="1"/>
  <c r="J221" i="17"/>
  <c r="G222" i="17"/>
  <c r="H222" i="17" s="1"/>
  <c r="J222" i="17"/>
  <c r="G223" i="17"/>
  <c r="H223" i="17" s="1"/>
  <c r="J223" i="17"/>
  <c r="G224" i="17"/>
  <c r="H224" i="17" s="1"/>
  <c r="J224" i="17"/>
  <c r="G225" i="17"/>
  <c r="H225" i="17" s="1"/>
  <c r="J225" i="17"/>
  <c r="G226" i="17"/>
  <c r="H226" i="17" s="1"/>
  <c r="J226" i="17"/>
  <c r="G227" i="17"/>
  <c r="H227" i="17" s="1"/>
  <c r="J227" i="17"/>
  <c r="G228" i="17"/>
  <c r="H228" i="17" s="1"/>
  <c r="J228" i="17"/>
  <c r="G229" i="17"/>
  <c r="H229" i="17" s="1"/>
  <c r="J229" i="17"/>
  <c r="G230" i="17"/>
  <c r="H230" i="17" s="1"/>
  <c r="J230" i="17"/>
  <c r="G231" i="17"/>
  <c r="H231" i="17" s="1"/>
  <c r="J231" i="17"/>
  <c r="G232" i="17"/>
  <c r="H232" i="17" s="1"/>
  <c r="J232" i="17"/>
  <c r="G233" i="17"/>
  <c r="H233" i="17" s="1"/>
  <c r="J233" i="17"/>
  <c r="G234" i="17"/>
  <c r="H234" i="17" s="1"/>
  <c r="J234" i="17"/>
  <c r="G235" i="17"/>
  <c r="H235" i="17" s="1"/>
  <c r="J235" i="17"/>
  <c r="G236" i="17"/>
  <c r="H236" i="17" s="1"/>
  <c r="J236" i="17"/>
  <c r="G237" i="17"/>
  <c r="H237" i="17" s="1"/>
  <c r="J237" i="17"/>
  <c r="G238" i="17"/>
  <c r="H238" i="17" s="1"/>
  <c r="J238" i="17"/>
  <c r="G239" i="17"/>
  <c r="H239" i="17" s="1"/>
  <c r="J239" i="17"/>
  <c r="G240" i="17"/>
  <c r="H240" i="17" s="1"/>
  <c r="J240" i="17"/>
  <c r="G241" i="17"/>
  <c r="H241" i="17" s="1"/>
  <c r="J241" i="17"/>
  <c r="G242" i="17"/>
  <c r="H242" i="17" s="1"/>
  <c r="J242" i="17"/>
  <c r="G243" i="17"/>
  <c r="H243" i="17" s="1"/>
  <c r="J243" i="17"/>
  <c r="G244" i="17"/>
  <c r="H244" i="17" s="1"/>
  <c r="J244" i="17"/>
  <c r="G245" i="17"/>
  <c r="H245" i="17" s="1"/>
  <c r="J245" i="17"/>
  <c r="G246" i="17"/>
  <c r="H246" i="17" s="1"/>
  <c r="J246" i="17"/>
  <c r="G247" i="17"/>
  <c r="H247" i="17" s="1"/>
  <c r="J247" i="17"/>
  <c r="G248" i="17"/>
  <c r="H248" i="17" s="1"/>
  <c r="J248" i="17"/>
  <c r="G249" i="17"/>
  <c r="H249" i="17" s="1"/>
  <c r="J249" i="17"/>
  <c r="G250" i="17"/>
  <c r="H250" i="17" s="1"/>
  <c r="J250" i="17"/>
  <c r="G251" i="17"/>
  <c r="H251" i="17" s="1"/>
  <c r="J251" i="17"/>
  <c r="G252" i="17"/>
  <c r="H252" i="17" s="1"/>
  <c r="J252" i="17"/>
  <c r="G253" i="17"/>
  <c r="H253" i="17" s="1"/>
  <c r="J253" i="17"/>
  <c r="G254" i="17"/>
  <c r="H254" i="17" s="1"/>
  <c r="J254" i="17"/>
  <c r="G255" i="17"/>
  <c r="H255" i="17" s="1"/>
  <c r="J255" i="17"/>
  <c r="G256" i="17"/>
  <c r="H256" i="17" s="1"/>
  <c r="J256" i="17"/>
  <c r="G257" i="17"/>
  <c r="H257" i="17" s="1"/>
  <c r="J257" i="17"/>
  <c r="G258" i="17"/>
  <c r="H258" i="17" s="1"/>
  <c r="J258" i="17"/>
  <c r="G259" i="17"/>
  <c r="H259" i="17" s="1"/>
  <c r="J259" i="17"/>
  <c r="G260" i="17"/>
  <c r="H260" i="17" s="1"/>
  <c r="J260" i="17"/>
  <c r="G261" i="17"/>
  <c r="H261" i="17" s="1"/>
  <c r="J261" i="17"/>
  <c r="G262" i="17"/>
  <c r="H262" i="17" s="1"/>
  <c r="J262" i="17"/>
  <c r="G263" i="17"/>
  <c r="H263" i="17" s="1"/>
  <c r="J263" i="17"/>
  <c r="G264" i="17"/>
  <c r="H264" i="17" s="1"/>
  <c r="J264" i="17"/>
  <c r="G265" i="17"/>
  <c r="H265" i="17" s="1"/>
  <c r="J265" i="17"/>
  <c r="G266" i="17"/>
  <c r="H266" i="17" s="1"/>
  <c r="J266" i="17"/>
  <c r="G267" i="17"/>
  <c r="H267" i="17" s="1"/>
  <c r="J267" i="17"/>
  <c r="G268" i="17"/>
  <c r="H268" i="17" s="1"/>
  <c r="J268" i="17"/>
  <c r="G269" i="17"/>
  <c r="H269" i="17" s="1"/>
  <c r="J269" i="17"/>
  <c r="G270" i="17"/>
  <c r="H270" i="17" s="1"/>
  <c r="J270" i="17"/>
  <c r="G271" i="17"/>
  <c r="H271" i="17" s="1"/>
  <c r="J271" i="17"/>
  <c r="G272" i="17"/>
  <c r="H272" i="17" s="1"/>
  <c r="J272" i="17"/>
  <c r="G273" i="17"/>
  <c r="H273" i="17" s="1"/>
  <c r="J273" i="17"/>
  <c r="G274" i="17"/>
  <c r="H274" i="17" s="1"/>
  <c r="J274" i="17"/>
  <c r="G275" i="17"/>
  <c r="H275" i="17" s="1"/>
  <c r="J275" i="17"/>
  <c r="G276" i="17"/>
  <c r="H276" i="17" s="1"/>
  <c r="J276" i="17"/>
  <c r="G277" i="17"/>
  <c r="H277" i="17" s="1"/>
  <c r="J277" i="17"/>
  <c r="G278" i="17"/>
  <c r="H278" i="17" s="1"/>
  <c r="J278" i="17"/>
  <c r="G279" i="17"/>
  <c r="H279" i="17" s="1"/>
  <c r="J279" i="17"/>
  <c r="G280" i="17"/>
  <c r="H280" i="17" s="1"/>
  <c r="J280" i="17"/>
  <c r="G281" i="17"/>
  <c r="H281" i="17" s="1"/>
  <c r="J281" i="17"/>
  <c r="G282" i="17"/>
  <c r="H282" i="17" s="1"/>
  <c r="J282" i="17"/>
  <c r="G283" i="17"/>
  <c r="H283" i="17" s="1"/>
  <c r="J283" i="17"/>
  <c r="G284" i="17"/>
  <c r="H284" i="17" s="1"/>
  <c r="J284" i="17"/>
  <c r="G285" i="17"/>
  <c r="H285" i="17" s="1"/>
  <c r="J285" i="17"/>
  <c r="G286" i="17"/>
  <c r="H286" i="17" s="1"/>
  <c r="J286" i="17"/>
  <c r="G287" i="17"/>
  <c r="H287" i="17" s="1"/>
  <c r="J287" i="17"/>
  <c r="G288" i="17"/>
  <c r="H288" i="17" s="1"/>
  <c r="J288" i="17"/>
  <c r="G289" i="17"/>
  <c r="H289" i="17" s="1"/>
  <c r="J289" i="17"/>
  <c r="G290" i="17"/>
  <c r="H290" i="17" s="1"/>
  <c r="J290" i="17"/>
  <c r="G291" i="17"/>
  <c r="H291" i="17" s="1"/>
  <c r="J291" i="17"/>
  <c r="G292" i="17"/>
  <c r="H292" i="17" s="1"/>
  <c r="J292" i="17"/>
  <c r="G293" i="17"/>
  <c r="H293" i="17" s="1"/>
  <c r="J293" i="17"/>
  <c r="G294" i="17"/>
  <c r="H294" i="17" s="1"/>
  <c r="J294" i="17"/>
  <c r="G295" i="17"/>
  <c r="H295" i="17" s="1"/>
  <c r="J295" i="17"/>
  <c r="G296" i="17"/>
  <c r="H296" i="17" s="1"/>
  <c r="J296" i="17"/>
  <c r="G297" i="17"/>
  <c r="H297" i="17" s="1"/>
  <c r="J297" i="17"/>
  <c r="G298" i="17"/>
  <c r="H298" i="17" s="1"/>
  <c r="J298" i="17"/>
  <c r="G299" i="17"/>
  <c r="H299" i="17" s="1"/>
  <c r="J299" i="17"/>
  <c r="G300" i="17"/>
  <c r="H300" i="17" s="1"/>
  <c r="J300" i="17"/>
  <c r="G301" i="17"/>
  <c r="H301" i="17" s="1"/>
  <c r="J301" i="17"/>
  <c r="G302" i="17"/>
  <c r="H302" i="17" s="1"/>
  <c r="J302" i="17"/>
  <c r="G303" i="17"/>
  <c r="H303" i="17" s="1"/>
  <c r="J303" i="17"/>
  <c r="G304" i="17"/>
  <c r="H304" i="17" s="1"/>
  <c r="J304" i="17"/>
  <c r="G305" i="17"/>
  <c r="H305" i="17" s="1"/>
  <c r="J305" i="17"/>
  <c r="G306" i="17"/>
  <c r="H306" i="17" s="1"/>
  <c r="J306" i="17"/>
  <c r="G307" i="17"/>
  <c r="H307" i="17" s="1"/>
  <c r="J307" i="17"/>
  <c r="G308" i="17"/>
  <c r="H308" i="17" s="1"/>
  <c r="J308" i="17"/>
  <c r="G309" i="17"/>
  <c r="H309" i="17" s="1"/>
  <c r="J309" i="17"/>
  <c r="G310" i="17"/>
  <c r="H310" i="17" s="1"/>
  <c r="J310" i="17"/>
  <c r="Q152" i="17" l="1"/>
  <c r="P309" i="17"/>
  <c r="P301" i="17"/>
  <c r="P289" i="17"/>
  <c r="P281" i="17"/>
  <c r="P277" i="17"/>
  <c r="P77" i="17"/>
  <c r="P69" i="17"/>
  <c r="P61" i="17"/>
  <c r="P57" i="17"/>
  <c r="P53" i="17"/>
  <c r="P45" i="17"/>
  <c r="P196" i="17"/>
  <c r="P188" i="17"/>
  <c r="P180" i="17"/>
  <c r="P172" i="17"/>
  <c r="P168" i="17"/>
  <c r="P160" i="17"/>
  <c r="P148" i="17"/>
  <c r="P140" i="17"/>
  <c r="P132" i="17"/>
  <c r="P124" i="17"/>
  <c r="P116" i="17"/>
  <c r="P108" i="17"/>
  <c r="P100" i="17"/>
  <c r="P92" i="17"/>
  <c r="P88" i="17"/>
  <c r="P84" i="17"/>
  <c r="P80" i="17"/>
  <c r="P76" i="17"/>
  <c r="P72" i="17"/>
  <c r="P68" i="17"/>
  <c r="P64" i="17"/>
  <c r="P60" i="17"/>
  <c r="P56" i="17"/>
  <c r="P52" i="17"/>
  <c r="P48" i="17"/>
  <c r="P305" i="17"/>
  <c r="P297" i="17"/>
  <c r="P293" i="17"/>
  <c r="P285" i="17"/>
  <c r="P273" i="17"/>
  <c r="P197" i="17"/>
  <c r="P81" i="17"/>
  <c r="P73" i="17"/>
  <c r="P65" i="17"/>
  <c r="P49" i="17"/>
  <c r="P192" i="17"/>
  <c r="P184" i="17"/>
  <c r="P176" i="17"/>
  <c r="P164" i="17"/>
  <c r="P156" i="17"/>
  <c r="P152" i="17"/>
  <c r="P144" i="17"/>
  <c r="P136" i="17"/>
  <c r="P128" i="17"/>
  <c r="P120" i="17"/>
  <c r="P112" i="17"/>
  <c r="P104" i="17"/>
  <c r="P96" i="17"/>
  <c r="P44" i="17"/>
  <c r="P40" i="17"/>
  <c r="P271" i="17"/>
  <c r="P267" i="17"/>
  <c r="P263" i="17"/>
  <c r="P259" i="17"/>
  <c r="P255" i="17"/>
  <c r="P251" i="17"/>
  <c r="P247" i="17"/>
  <c r="P243" i="17"/>
  <c r="P239" i="17"/>
  <c r="P235" i="17"/>
  <c r="P231" i="17"/>
  <c r="P227" i="17"/>
  <c r="P223" i="17"/>
  <c r="P219" i="17"/>
  <c r="P215" i="17"/>
  <c r="P211" i="17"/>
  <c r="P207" i="17"/>
  <c r="P203" i="17"/>
  <c r="P199" i="17"/>
  <c r="P195" i="17"/>
  <c r="P191" i="17"/>
  <c r="P187" i="17"/>
  <c r="P183" i="17"/>
  <c r="P179" i="17"/>
  <c r="P175" i="17"/>
  <c r="P171" i="17"/>
  <c r="P167" i="17"/>
  <c r="P163" i="17"/>
  <c r="P159" i="17"/>
  <c r="P155" i="17"/>
  <c r="P151" i="17"/>
  <c r="P147" i="17"/>
  <c r="P143" i="17"/>
  <c r="P139" i="17"/>
  <c r="P135" i="17"/>
  <c r="P131" i="17"/>
  <c r="P127" i="17"/>
  <c r="P123" i="17"/>
  <c r="P119" i="17"/>
  <c r="P115" i="17"/>
  <c r="P111" i="17"/>
  <c r="P107" i="17"/>
  <c r="P103" i="17"/>
  <c r="P99" i="17"/>
  <c r="P95" i="17"/>
  <c r="P91" i="17"/>
  <c r="P87" i="17"/>
  <c r="P83" i="17"/>
  <c r="P310" i="17"/>
  <c r="P306" i="17"/>
  <c r="P302" i="17"/>
  <c r="P298" i="17"/>
  <c r="P294" i="17"/>
  <c r="P290" i="17"/>
  <c r="P286" i="17"/>
  <c r="P282" i="17"/>
  <c r="P278" i="17"/>
  <c r="P274" i="17"/>
  <c r="P270" i="17"/>
  <c r="P266" i="17"/>
  <c r="P262" i="17"/>
  <c r="P258" i="17"/>
  <c r="P254" i="17"/>
  <c r="P250" i="17"/>
  <c r="P246" i="17"/>
  <c r="P242" i="17"/>
  <c r="P238" i="17"/>
  <c r="P234" i="17"/>
  <c r="P230" i="17"/>
  <c r="P226" i="17"/>
  <c r="P222" i="17"/>
  <c r="P218" i="17"/>
  <c r="P214" i="17"/>
  <c r="P210" i="17"/>
  <c r="P206" i="17"/>
  <c r="P202" i="17"/>
  <c r="P198" i="17"/>
  <c r="P308" i="17"/>
  <c r="P304" i="17"/>
  <c r="P300" i="17"/>
  <c r="P296" i="17"/>
  <c r="P292" i="17"/>
  <c r="P288" i="17"/>
  <c r="P284" i="17"/>
  <c r="P280" i="17"/>
  <c r="P276" i="17"/>
  <c r="P272" i="17"/>
  <c r="P269" i="17"/>
  <c r="P265" i="17"/>
  <c r="P261" i="17"/>
  <c r="P257" i="17"/>
  <c r="P253" i="17"/>
  <c r="P249" i="17"/>
  <c r="P245" i="17"/>
  <c r="P241" i="17"/>
  <c r="P237" i="17"/>
  <c r="P233" i="17"/>
  <c r="P229" i="17"/>
  <c r="P225" i="17"/>
  <c r="P221" i="17"/>
  <c r="P217" i="17"/>
  <c r="P213" i="17"/>
  <c r="P209" i="17"/>
  <c r="P205" i="17"/>
  <c r="P201" i="17"/>
  <c r="P194" i="17"/>
  <c r="P190" i="17"/>
  <c r="P186" i="17"/>
  <c r="P182" i="17"/>
  <c r="P178" i="17"/>
  <c r="P174" i="17"/>
  <c r="P170" i="17"/>
  <c r="P166" i="17"/>
  <c r="P162" i="17"/>
  <c r="P158" i="17"/>
  <c r="P154" i="17"/>
  <c r="P150" i="17"/>
  <c r="P146" i="17"/>
  <c r="P142" i="17"/>
  <c r="P138" i="17"/>
  <c r="P134" i="17"/>
  <c r="P130" i="17"/>
  <c r="P126" i="17"/>
  <c r="P122" i="17"/>
  <c r="P118" i="17"/>
  <c r="P114" i="17"/>
  <c r="P110" i="17"/>
  <c r="P106" i="17"/>
  <c r="P102" i="17"/>
  <c r="P98" i="17"/>
  <c r="P94" i="17"/>
  <c r="P90" i="17"/>
  <c r="P86" i="17"/>
  <c r="P82" i="17"/>
  <c r="P79" i="17"/>
  <c r="P75" i="17"/>
  <c r="P71" i="17"/>
  <c r="P67" i="17"/>
  <c r="P63" i="17"/>
  <c r="P59" i="17"/>
  <c r="P55" i="17"/>
  <c r="P51" i="17"/>
  <c r="P47" i="17"/>
  <c r="P43" i="17"/>
  <c r="P39" i="17"/>
  <c r="P307" i="17"/>
  <c r="P303" i="17"/>
  <c r="P299" i="17"/>
  <c r="P295" i="17"/>
  <c r="P291" i="17"/>
  <c r="P287" i="17"/>
  <c r="P283" i="17"/>
  <c r="P279" i="17"/>
  <c r="P275" i="17"/>
  <c r="P268" i="17"/>
  <c r="P264" i="17"/>
  <c r="P260" i="17"/>
  <c r="P256" i="17"/>
  <c r="P252" i="17"/>
  <c r="P248" i="17"/>
  <c r="P244" i="17"/>
  <c r="P240" i="17"/>
  <c r="P236" i="17"/>
  <c r="P232" i="17"/>
  <c r="P228" i="17"/>
  <c r="P224" i="17"/>
  <c r="P220" i="17"/>
  <c r="P216" i="17"/>
  <c r="P212" i="17"/>
  <c r="P208" i="17"/>
  <c r="P204" i="17"/>
  <c r="P200" i="17"/>
  <c r="P193" i="17"/>
  <c r="P189" i="17"/>
  <c r="P185" i="17"/>
  <c r="P181" i="17"/>
  <c r="P177" i="17"/>
  <c r="P173" i="17"/>
  <c r="P169" i="17"/>
  <c r="P165" i="17"/>
  <c r="P161" i="17"/>
  <c r="P157" i="17"/>
  <c r="P153" i="17"/>
  <c r="P149" i="17"/>
  <c r="P145" i="17"/>
  <c r="P141" i="17"/>
  <c r="P137" i="17"/>
  <c r="P133" i="17"/>
  <c r="P129" i="17"/>
  <c r="P125" i="17"/>
  <c r="P121" i="17"/>
  <c r="P117" i="17"/>
  <c r="P113" i="17"/>
  <c r="P109" i="17"/>
  <c r="P105" i="17"/>
  <c r="P101" i="17"/>
  <c r="P97" i="17"/>
  <c r="P93" i="17"/>
  <c r="P89" i="17"/>
  <c r="P85" i="17"/>
  <c r="P78" i="17"/>
  <c r="P74" i="17"/>
  <c r="P70" i="17"/>
  <c r="P66" i="17"/>
  <c r="P62" i="17"/>
  <c r="P58" i="17"/>
  <c r="P54" i="17"/>
  <c r="P50" i="17"/>
  <c r="P46" i="17"/>
  <c r="P42" i="17"/>
  <c r="G36" i="17" l="1"/>
  <c r="F393" i="17"/>
  <c r="F400" i="17" s="1"/>
  <c r="E393" i="17"/>
  <c r="E400" i="17" s="1"/>
  <c r="D393" i="17" l="1"/>
  <c r="D400" i="17" s="1"/>
  <c r="Q235" i="17" l="1"/>
  <c r="I568" i="18" s="1"/>
  <c r="R235" i="17"/>
  <c r="H568" i="18" s="1"/>
  <c r="D394" i="17" l="1"/>
  <c r="D401" i="17" s="1"/>
  <c r="D403" i="17" l="1"/>
  <c r="E91" i="18" l="1"/>
  <c r="F91" i="18"/>
  <c r="G91" i="18"/>
  <c r="E92" i="18"/>
  <c r="F92" i="18"/>
  <c r="G92" i="18"/>
  <c r="E93" i="18"/>
  <c r="F93" i="18"/>
  <c r="G93" i="18"/>
  <c r="E94" i="18"/>
  <c r="F94" i="18"/>
  <c r="G94" i="18"/>
  <c r="E95" i="18"/>
  <c r="F95" i="18"/>
  <c r="G95" i="18"/>
  <c r="E96" i="18"/>
  <c r="F96" i="18"/>
  <c r="G96" i="18"/>
  <c r="E97" i="18"/>
  <c r="F97" i="18"/>
  <c r="G97" i="18"/>
  <c r="E98" i="18"/>
  <c r="F98" i="18"/>
  <c r="G98" i="18"/>
  <c r="E99" i="18"/>
  <c r="F99" i="18"/>
  <c r="G99" i="18"/>
  <c r="E100" i="18"/>
  <c r="F100" i="18"/>
  <c r="G100" i="18"/>
  <c r="E101" i="18"/>
  <c r="F101" i="18"/>
  <c r="G101" i="18"/>
  <c r="E102" i="18"/>
  <c r="F102" i="18"/>
  <c r="G102" i="18"/>
  <c r="E103" i="18"/>
  <c r="F103" i="18"/>
  <c r="G103" i="18"/>
  <c r="E104" i="18"/>
  <c r="F104" i="18"/>
  <c r="G104" i="18"/>
  <c r="E105" i="18"/>
  <c r="F105" i="18"/>
  <c r="G105" i="18"/>
  <c r="E106" i="18"/>
  <c r="F106" i="18"/>
  <c r="G106" i="18"/>
  <c r="E107" i="18"/>
  <c r="F107" i="18"/>
  <c r="G107" i="18"/>
  <c r="E108" i="18"/>
  <c r="F108" i="18"/>
  <c r="G108" i="18"/>
  <c r="E109" i="18"/>
  <c r="F109" i="18"/>
  <c r="G109" i="18"/>
  <c r="E110" i="18"/>
  <c r="F110" i="18"/>
  <c r="G110" i="18"/>
  <c r="E111" i="18"/>
  <c r="F111" i="18"/>
  <c r="G111" i="18"/>
  <c r="E112" i="18"/>
  <c r="F112" i="18"/>
  <c r="G112" i="18"/>
  <c r="E113" i="18"/>
  <c r="F113" i="18"/>
  <c r="G113" i="18"/>
  <c r="E114" i="18"/>
  <c r="F114" i="18"/>
  <c r="G114" i="18"/>
  <c r="G90" i="18"/>
  <c r="F90" i="18"/>
  <c r="E90" i="18"/>
  <c r="B114" i="18"/>
  <c r="C114" i="18"/>
  <c r="B91" i="18"/>
  <c r="C91" i="18"/>
  <c r="B92" i="18"/>
  <c r="C92" i="18"/>
  <c r="B93" i="18"/>
  <c r="C93" i="18"/>
  <c r="B94" i="18"/>
  <c r="C94" i="18"/>
  <c r="B95" i="18"/>
  <c r="C95" i="18"/>
  <c r="B96" i="18"/>
  <c r="C96" i="18"/>
  <c r="B97" i="18"/>
  <c r="C97" i="18"/>
  <c r="B98" i="18"/>
  <c r="C98" i="18"/>
  <c r="B99" i="18"/>
  <c r="C99" i="18"/>
  <c r="B100" i="18"/>
  <c r="C100" i="18"/>
  <c r="B101" i="18"/>
  <c r="C101" i="18"/>
  <c r="B102" i="18"/>
  <c r="C102" i="18"/>
  <c r="B103" i="18"/>
  <c r="C103" i="18"/>
  <c r="B104" i="18"/>
  <c r="C104" i="18"/>
  <c r="B105" i="18"/>
  <c r="C105" i="18"/>
  <c r="B106" i="18"/>
  <c r="C106" i="18"/>
  <c r="B107" i="18"/>
  <c r="C107" i="18"/>
  <c r="B108" i="18"/>
  <c r="C108" i="18"/>
  <c r="B109" i="18"/>
  <c r="C109" i="18"/>
  <c r="B110" i="18"/>
  <c r="C110" i="18"/>
  <c r="B111" i="18"/>
  <c r="C111" i="18"/>
  <c r="B112" i="18"/>
  <c r="C112" i="18"/>
  <c r="B113" i="18"/>
  <c r="C113" i="18"/>
  <c r="C90" i="18"/>
  <c r="B90" i="18"/>
  <c r="C89" i="18"/>
  <c r="G36" i="18"/>
  <c r="F36" i="18"/>
  <c r="E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36" i="18"/>
  <c r="F141" i="18"/>
  <c r="G141" i="18"/>
  <c r="F142" i="18"/>
  <c r="G142" i="18"/>
  <c r="F143" i="18"/>
  <c r="G143" i="18"/>
  <c r="F144" i="18"/>
  <c r="G144" i="18"/>
  <c r="F145" i="18"/>
  <c r="G145" i="18"/>
  <c r="F146" i="18"/>
  <c r="G146" i="18"/>
  <c r="F147" i="18"/>
  <c r="G147" i="18"/>
  <c r="F148" i="18"/>
  <c r="G148" i="18"/>
  <c r="F149" i="18"/>
  <c r="G149" i="18"/>
  <c r="F150" i="18"/>
  <c r="G150" i="18"/>
  <c r="F151" i="18"/>
  <c r="G151" i="18"/>
  <c r="G140" i="18"/>
  <c r="F140" i="18"/>
  <c r="E141" i="18"/>
  <c r="E142" i="18"/>
  <c r="E143" i="18"/>
  <c r="E144" i="18"/>
  <c r="E145" i="18"/>
  <c r="E146" i="18"/>
  <c r="E147" i="18"/>
  <c r="E148" i="18"/>
  <c r="E149" i="18"/>
  <c r="E150" i="18"/>
  <c r="E151" i="18"/>
  <c r="E140" i="18"/>
  <c r="B141" i="18"/>
  <c r="C141" i="18"/>
  <c r="B142" i="18"/>
  <c r="C142" i="18"/>
  <c r="B143" i="18"/>
  <c r="C143" i="18"/>
  <c r="B144" i="18"/>
  <c r="C144" i="18"/>
  <c r="B145" i="18"/>
  <c r="C145" i="18"/>
  <c r="B146" i="18"/>
  <c r="C146" i="18"/>
  <c r="B147" i="18"/>
  <c r="C147" i="18"/>
  <c r="B148" i="18"/>
  <c r="C148" i="18"/>
  <c r="B149" i="18"/>
  <c r="C149" i="18"/>
  <c r="B150" i="18"/>
  <c r="C150" i="18"/>
  <c r="B151" i="18"/>
  <c r="C151" i="18"/>
  <c r="C140" i="18"/>
  <c r="B140" i="18"/>
  <c r="F62" i="18" l="1"/>
  <c r="G89" i="18"/>
  <c r="E89" i="18"/>
  <c r="F89" i="18"/>
  <c r="G62" i="18"/>
  <c r="G35" i="18"/>
  <c r="E35" i="18"/>
  <c r="F35" i="18"/>
  <c r="H5" i="18"/>
  <c r="F8" i="18" l="1"/>
  <c r="G8" i="18"/>
  <c r="D395" i="17" l="1"/>
  <c r="D402" i="17" s="1"/>
  <c r="E394" i="17" l="1"/>
  <c r="E401" i="17" s="1"/>
  <c r="F394" i="17" l="1"/>
  <c r="F401" i="17" s="1"/>
  <c r="P313" i="17"/>
  <c r="G313" i="17" l="1"/>
  <c r="H313" i="17" s="1"/>
  <c r="G314" i="17"/>
  <c r="H314" i="17" s="1"/>
  <c r="G315" i="17"/>
  <c r="H315" i="17" s="1"/>
  <c r="G316" i="17"/>
  <c r="H316" i="17" s="1"/>
  <c r="G317" i="17"/>
  <c r="H317" i="17" s="1"/>
  <c r="G318" i="17"/>
  <c r="H318" i="17" s="1"/>
  <c r="G319" i="17"/>
  <c r="H319" i="17" s="1"/>
  <c r="G320" i="17"/>
  <c r="H320" i="17" s="1"/>
  <c r="G321" i="17"/>
  <c r="H321" i="17" s="1"/>
  <c r="G322" i="17"/>
  <c r="H322" i="17" s="1"/>
  <c r="G323" i="17"/>
  <c r="H323" i="17" s="1"/>
  <c r="G324" i="17"/>
  <c r="H324" i="17" s="1"/>
  <c r="G325" i="17"/>
  <c r="H325" i="17" s="1"/>
  <c r="G38" i="17"/>
  <c r="O372" i="17" l="1"/>
  <c r="P372" i="17" s="1"/>
  <c r="L372" i="17"/>
  <c r="J372" i="17"/>
  <c r="G372" i="17"/>
  <c r="H372" i="17" s="1"/>
  <c r="O371" i="17"/>
  <c r="P371" i="17" s="1"/>
  <c r="L371" i="17"/>
  <c r="J371" i="17"/>
  <c r="G371" i="17"/>
  <c r="H371" i="17" s="1"/>
  <c r="O370" i="17"/>
  <c r="P370" i="17" s="1"/>
  <c r="L370" i="17"/>
  <c r="J370" i="17"/>
  <c r="G370" i="17"/>
  <c r="H370" i="17" s="1"/>
  <c r="O369" i="17"/>
  <c r="P369" i="17" s="1"/>
  <c r="L369" i="17"/>
  <c r="J369" i="17"/>
  <c r="G369" i="17"/>
  <c r="H369" i="17" s="1"/>
  <c r="O368" i="17"/>
  <c r="P368" i="17" s="1"/>
  <c r="L368" i="17"/>
  <c r="J368" i="17"/>
  <c r="G368" i="17"/>
  <c r="H368" i="17" s="1"/>
  <c r="O367" i="17"/>
  <c r="P367" i="17" s="1"/>
  <c r="L367" i="17"/>
  <c r="J367" i="17"/>
  <c r="G367" i="17"/>
  <c r="H367" i="17" s="1"/>
  <c r="O366" i="17"/>
  <c r="P366" i="17" s="1"/>
  <c r="L366" i="17"/>
  <c r="J366" i="17"/>
  <c r="G366" i="17"/>
  <c r="H366" i="17" s="1"/>
  <c r="O365" i="17"/>
  <c r="P365" i="17" s="1"/>
  <c r="L365" i="17"/>
  <c r="J365" i="17"/>
  <c r="G365" i="17"/>
  <c r="H365" i="17" s="1"/>
  <c r="O364" i="17"/>
  <c r="P364" i="17" s="1"/>
  <c r="L364" i="17"/>
  <c r="J364" i="17"/>
  <c r="G364" i="17"/>
  <c r="H364" i="17" s="1"/>
  <c r="O363" i="17"/>
  <c r="P363" i="17" s="1"/>
  <c r="L363" i="17"/>
  <c r="J363" i="17"/>
  <c r="H363" i="17"/>
  <c r="O362" i="17"/>
  <c r="P362" i="17" s="1"/>
  <c r="L362" i="17"/>
  <c r="J362" i="17"/>
  <c r="H362" i="17"/>
  <c r="O361" i="17"/>
  <c r="P361" i="17" s="1"/>
  <c r="L361" i="17"/>
  <c r="J361" i="17"/>
  <c r="G361" i="17"/>
  <c r="H361" i="17" s="1"/>
  <c r="O360" i="17"/>
  <c r="P360" i="17" s="1"/>
  <c r="L360" i="17"/>
  <c r="J360" i="17"/>
  <c r="G360" i="17"/>
  <c r="H360" i="17" s="1"/>
  <c r="O359" i="17"/>
  <c r="P359" i="17" s="1"/>
  <c r="L359" i="17"/>
  <c r="J359" i="17"/>
  <c r="G359" i="17"/>
  <c r="H359" i="17" s="1"/>
  <c r="O358" i="17"/>
  <c r="P358" i="17" s="1"/>
  <c r="L358" i="17"/>
  <c r="J358" i="17"/>
  <c r="G358" i="17"/>
  <c r="H358" i="17" s="1"/>
  <c r="O357" i="17"/>
  <c r="P357" i="17" s="1"/>
  <c r="L357" i="17"/>
  <c r="J357" i="17"/>
  <c r="G357" i="17"/>
  <c r="H357" i="17" s="1"/>
  <c r="O356" i="17"/>
  <c r="P356" i="17" s="1"/>
  <c r="L356" i="17"/>
  <c r="J356" i="17"/>
  <c r="G356" i="17"/>
  <c r="H356" i="17" s="1"/>
  <c r="O355" i="17"/>
  <c r="P355" i="17" s="1"/>
  <c r="L355" i="17"/>
  <c r="J355" i="17"/>
  <c r="G355" i="17"/>
  <c r="H355" i="17" s="1"/>
  <c r="E395" i="17"/>
  <c r="E402" i="17" s="1"/>
  <c r="O338" i="17"/>
  <c r="E398" i="17"/>
  <c r="E405" i="17" s="1"/>
  <c r="D405" i="17"/>
  <c r="P337" i="17"/>
  <c r="L337" i="17"/>
  <c r="J337" i="17"/>
  <c r="G337" i="17"/>
  <c r="H337" i="17" s="1"/>
  <c r="P336" i="17"/>
  <c r="L336" i="17"/>
  <c r="J336" i="17"/>
  <c r="G336" i="17"/>
  <c r="H336" i="17" s="1"/>
  <c r="P335" i="17"/>
  <c r="L335" i="17"/>
  <c r="J335" i="17"/>
  <c r="G335" i="17"/>
  <c r="H335" i="17" s="1"/>
  <c r="P334" i="17"/>
  <c r="L334" i="17"/>
  <c r="J334" i="17"/>
  <c r="G334" i="17"/>
  <c r="H334" i="17" s="1"/>
  <c r="P333" i="17"/>
  <c r="L333" i="17"/>
  <c r="J333" i="17"/>
  <c r="G333" i="17"/>
  <c r="H333" i="17" s="1"/>
  <c r="P332" i="17"/>
  <c r="L332" i="17"/>
  <c r="J332" i="17"/>
  <c r="G332" i="17"/>
  <c r="H332" i="17" s="1"/>
  <c r="P331" i="17"/>
  <c r="L331" i="17"/>
  <c r="J331" i="17"/>
  <c r="G331" i="17"/>
  <c r="H331" i="17" s="1"/>
  <c r="P330" i="17"/>
  <c r="L330" i="17"/>
  <c r="J330" i="17"/>
  <c r="G330" i="17"/>
  <c r="H330" i="17" s="1"/>
  <c r="P329" i="17"/>
  <c r="L329" i="17"/>
  <c r="J329" i="17"/>
  <c r="G329" i="17"/>
  <c r="H329" i="17" s="1"/>
  <c r="P328" i="17"/>
  <c r="L328" i="17"/>
  <c r="J328" i="17"/>
  <c r="G328" i="17"/>
  <c r="H328" i="17" s="1"/>
  <c r="P327" i="17"/>
  <c r="L327" i="17"/>
  <c r="J327" i="17"/>
  <c r="G327" i="17"/>
  <c r="H327" i="17" s="1"/>
  <c r="P326" i="17"/>
  <c r="L326" i="17"/>
  <c r="J326" i="17"/>
  <c r="G326" i="17"/>
  <c r="H326" i="17" s="1"/>
  <c r="P325" i="17"/>
  <c r="L325" i="17"/>
  <c r="J325" i="17"/>
  <c r="P324" i="17"/>
  <c r="L324" i="17"/>
  <c r="J324" i="17"/>
  <c r="Q324" i="17" s="1"/>
  <c r="S324" i="17" s="1"/>
  <c r="P323" i="17"/>
  <c r="L323" i="17"/>
  <c r="J323" i="17"/>
  <c r="P322" i="17"/>
  <c r="L322" i="17"/>
  <c r="J322" i="17"/>
  <c r="Q322" i="17" s="1"/>
  <c r="S322" i="17" s="1"/>
  <c r="P321" i="17"/>
  <c r="L321" i="17"/>
  <c r="J321" i="17"/>
  <c r="P320" i="17"/>
  <c r="L320" i="17"/>
  <c r="J320" i="17"/>
  <c r="Q320" i="17" s="1"/>
  <c r="S320" i="17" s="1"/>
  <c r="P319" i="17"/>
  <c r="L319" i="17"/>
  <c r="J319" i="17"/>
  <c r="P318" i="17"/>
  <c r="L318" i="17"/>
  <c r="J318" i="17"/>
  <c r="Q318" i="17" s="1"/>
  <c r="S318" i="17" s="1"/>
  <c r="P317" i="17"/>
  <c r="L317" i="17"/>
  <c r="J317" i="17"/>
  <c r="P316" i="17"/>
  <c r="L316" i="17"/>
  <c r="J316" i="17"/>
  <c r="Q316" i="17" s="1"/>
  <c r="S316" i="17" s="1"/>
  <c r="P315" i="17"/>
  <c r="L315" i="17"/>
  <c r="J315" i="17"/>
  <c r="P314" i="17"/>
  <c r="L314" i="17"/>
  <c r="J314" i="17"/>
  <c r="Q314" i="17" s="1"/>
  <c r="S314" i="17" s="1"/>
  <c r="L313" i="17"/>
  <c r="M313" i="17" s="1"/>
  <c r="J313" i="17"/>
  <c r="G311" i="17"/>
  <c r="O38" i="17"/>
  <c r="P38" i="17" s="1"/>
  <c r="L38" i="17"/>
  <c r="H38" i="17"/>
  <c r="O36" i="17"/>
  <c r="F398" i="17" l="1"/>
  <c r="F405" i="17" s="1"/>
  <c r="F395" i="17"/>
  <c r="F402" i="17" s="1"/>
  <c r="F404" i="17"/>
  <c r="E404" i="17"/>
  <c r="F403" i="17"/>
  <c r="I37" i="18"/>
  <c r="I41" i="18"/>
  <c r="I45" i="18"/>
  <c r="I39" i="18"/>
  <c r="I43" i="18"/>
  <c r="I47" i="18"/>
  <c r="Q367" i="17"/>
  <c r="S367" i="17" s="1"/>
  <c r="Q371" i="17"/>
  <c r="S371" i="17" s="1"/>
  <c r="Q357" i="17"/>
  <c r="S357" i="17" s="1"/>
  <c r="G338" i="17"/>
  <c r="Q363" i="17"/>
  <c r="S363" i="17" s="1"/>
  <c r="Q78" i="17"/>
  <c r="I222" i="18" s="1"/>
  <c r="Q365" i="17"/>
  <c r="S365" i="17" s="1"/>
  <c r="Q361" i="17"/>
  <c r="S361" i="17" s="1"/>
  <c r="Q369" i="17"/>
  <c r="S369" i="17" s="1"/>
  <c r="Q200" i="17"/>
  <c r="I480" i="18" s="1"/>
  <c r="Q326" i="17"/>
  <c r="S326" i="17" s="1"/>
  <c r="O311" i="17"/>
  <c r="Q192" i="17"/>
  <c r="I455" i="18" s="1"/>
  <c r="Q58" i="17"/>
  <c r="I174" i="18" s="1"/>
  <c r="Q118" i="17"/>
  <c r="I292" i="18" s="1"/>
  <c r="Q126" i="17"/>
  <c r="I300" i="18" s="1"/>
  <c r="Q301" i="17"/>
  <c r="I730" i="18" s="1"/>
  <c r="Q302" i="17"/>
  <c r="I731" i="18" s="1"/>
  <c r="Q303" i="17"/>
  <c r="I732" i="18" s="1"/>
  <c r="Q304" i="17"/>
  <c r="I733" i="18" s="1"/>
  <c r="Q70" i="17"/>
  <c r="I195" i="18" s="1"/>
  <c r="Q243" i="17"/>
  <c r="I590" i="18" s="1"/>
  <c r="Q205" i="17"/>
  <c r="I485" i="18" s="1"/>
  <c r="Q244" i="17"/>
  <c r="I602" i="18" s="1"/>
  <c r="Q258" i="17"/>
  <c r="I616" i="18" s="1"/>
  <c r="Q133" i="17"/>
  <c r="I323" i="18" s="1"/>
  <c r="Q274" i="17"/>
  <c r="I665" i="18" s="1"/>
  <c r="Q279" i="17"/>
  <c r="I683" i="18" s="1"/>
  <c r="Q42" i="17"/>
  <c r="Q105" i="17"/>
  <c r="I254" i="18" s="1"/>
  <c r="Q110" i="17"/>
  <c r="I273" i="18" s="1"/>
  <c r="Q224" i="17"/>
  <c r="I545" i="18" s="1"/>
  <c r="Q242" i="17"/>
  <c r="I589" i="18" s="1"/>
  <c r="Q276" i="17"/>
  <c r="I667" i="18" s="1"/>
  <c r="Q108" i="17"/>
  <c r="I257" i="18" s="1"/>
  <c r="Q281" i="17"/>
  <c r="I685" i="18" s="1"/>
  <c r="Q120" i="17"/>
  <c r="I294" i="18" s="1"/>
  <c r="Q213" i="17"/>
  <c r="I513" i="18" s="1"/>
  <c r="Q232" i="17"/>
  <c r="I565" i="18" s="1"/>
  <c r="Q237" i="17"/>
  <c r="I584" i="18" s="1"/>
  <c r="Q249" i="17"/>
  <c r="I607" i="18" s="1"/>
  <c r="Q259" i="17"/>
  <c r="I617" i="18" s="1"/>
  <c r="Q260" i="17"/>
  <c r="I618" i="18" s="1"/>
  <c r="Q284" i="17"/>
  <c r="I688" i="18" s="1"/>
  <c r="Q291" i="17"/>
  <c r="I710" i="18" s="1"/>
  <c r="Q295" i="17"/>
  <c r="I724" i="18" s="1"/>
  <c r="Q38" i="17"/>
  <c r="S38" i="17" s="1"/>
  <c r="Q62" i="17"/>
  <c r="I187" i="18" s="1"/>
  <c r="Q125" i="17"/>
  <c r="I299" i="18" s="1"/>
  <c r="Q151" i="17"/>
  <c r="I362" i="18" s="1"/>
  <c r="Q189" i="17"/>
  <c r="I452" i="18" s="1"/>
  <c r="Q208" i="17"/>
  <c r="I488" i="18" s="1"/>
  <c r="Q221" i="17"/>
  <c r="I521" i="18" s="1"/>
  <c r="Q263" i="17"/>
  <c r="I642" i="18" s="1"/>
  <c r="Q268" i="17"/>
  <c r="I647" i="18" s="1"/>
  <c r="Q82" i="17"/>
  <c r="I226" i="18" s="1"/>
  <c r="Q87" i="17"/>
  <c r="I231" i="18" s="1"/>
  <c r="Q90" i="17"/>
  <c r="I234" i="18" s="1"/>
  <c r="Q95" i="17"/>
  <c r="I239" i="18" s="1"/>
  <c r="Q98" i="17"/>
  <c r="I247" i="18" s="1"/>
  <c r="Q109" i="17"/>
  <c r="I272" i="18" s="1"/>
  <c r="Q113" i="17"/>
  <c r="I276" i="18" s="1"/>
  <c r="Q197" i="17"/>
  <c r="I477" i="18" s="1"/>
  <c r="Q216" i="17"/>
  <c r="I516" i="18" s="1"/>
  <c r="Q229" i="17"/>
  <c r="I550" i="18" s="1"/>
  <c r="Q247" i="17"/>
  <c r="I605" i="18" s="1"/>
  <c r="Q252" i="17"/>
  <c r="I610" i="18" s="1"/>
  <c r="Q265" i="17"/>
  <c r="I644" i="18" s="1"/>
  <c r="Q275" i="17"/>
  <c r="I666" i="18" s="1"/>
  <c r="Q290" i="17"/>
  <c r="I709" i="18" s="1"/>
  <c r="Q292" i="17"/>
  <c r="I711" i="18" s="1"/>
  <c r="Q129" i="17"/>
  <c r="I319" i="18" s="1"/>
  <c r="Q148" i="17"/>
  <c r="I359" i="18" s="1"/>
  <c r="Q193" i="17"/>
  <c r="I456" i="18" s="1"/>
  <c r="Q201" i="17"/>
  <c r="I481" i="18" s="1"/>
  <c r="Q209" i="17"/>
  <c r="I489" i="18" s="1"/>
  <c r="Q217" i="17"/>
  <c r="I517" i="18" s="1"/>
  <c r="Q225" i="17"/>
  <c r="I546" i="18" s="1"/>
  <c r="Q233" i="17"/>
  <c r="I566" i="18" s="1"/>
  <c r="Q297" i="17"/>
  <c r="I726" i="18" s="1"/>
  <c r="Q298" i="17"/>
  <c r="I727" i="18" s="1"/>
  <c r="Q97" i="17"/>
  <c r="I246" i="18" s="1"/>
  <c r="Q100" i="17"/>
  <c r="I249" i="18" s="1"/>
  <c r="Q117" i="17"/>
  <c r="I291" i="18" s="1"/>
  <c r="Q121" i="17"/>
  <c r="I295" i="18" s="1"/>
  <c r="Q124" i="17"/>
  <c r="I298" i="18" s="1"/>
  <c r="Q134" i="17"/>
  <c r="I324" i="18" s="1"/>
  <c r="Q135" i="17"/>
  <c r="I325" i="18" s="1"/>
  <c r="Q240" i="17"/>
  <c r="I587" i="18" s="1"/>
  <c r="Q256" i="17"/>
  <c r="I614" i="18" s="1"/>
  <c r="Q272" i="17"/>
  <c r="I663" i="18" s="1"/>
  <c r="Q288" i="17"/>
  <c r="I707" i="18" s="1"/>
  <c r="Q355" i="17"/>
  <c r="S355" i="17" s="1"/>
  <c r="Q359" i="17"/>
  <c r="S359" i="17" s="1"/>
  <c r="Q366" i="17"/>
  <c r="S366" i="17" s="1"/>
  <c r="Q364" i="17"/>
  <c r="S364" i="17" s="1"/>
  <c r="Q372" i="17"/>
  <c r="S372" i="17" s="1"/>
  <c r="Q362" i="17"/>
  <c r="S362" i="17" s="1"/>
  <c r="Q370" i="17"/>
  <c r="S370" i="17" s="1"/>
  <c r="Q360" i="17"/>
  <c r="S360" i="17" s="1"/>
  <c r="Q368" i="17"/>
  <c r="S368" i="17" s="1"/>
  <c r="Q315" i="17"/>
  <c r="S315" i="17" s="1"/>
  <c r="Q323" i="17"/>
  <c r="S323" i="17" s="1"/>
  <c r="Q313" i="17"/>
  <c r="S313" i="17" s="1"/>
  <c r="Q321" i="17"/>
  <c r="S321" i="17" s="1"/>
  <c r="Q328" i="17"/>
  <c r="S328" i="17" s="1"/>
  <c r="Q329" i="17"/>
  <c r="S329" i="17" s="1"/>
  <c r="Q330" i="17"/>
  <c r="S330" i="17" s="1"/>
  <c r="Q319" i="17"/>
  <c r="S319" i="17" s="1"/>
  <c r="Q327" i="17"/>
  <c r="S327" i="17" s="1"/>
  <c r="Q317" i="17"/>
  <c r="S317" i="17" s="1"/>
  <c r="Q325" i="17"/>
  <c r="S325" i="17" s="1"/>
  <c r="Q46" i="17"/>
  <c r="Q103" i="17"/>
  <c r="I252" i="18" s="1"/>
  <c r="Q106" i="17"/>
  <c r="I255" i="18" s="1"/>
  <c r="Q112" i="17"/>
  <c r="I275" i="18" s="1"/>
  <c r="Q128" i="17"/>
  <c r="I302" i="18" s="1"/>
  <c r="Q137" i="17"/>
  <c r="I327" i="18" s="1"/>
  <c r="Q50" i="17"/>
  <c r="I166" i="18" s="1"/>
  <c r="Q54" i="17"/>
  <c r="I170" i="18" s="1"/>
  <c r="Q84" i="17"/>
  <c r="I228" i="18" s="1"/>
  <c r="Q89" i="17"/>
  <c r="I233" i="18" s="1"/>
  <c r="Q92" i="17"/>
  <c r="I236" i="18" s="1"/>
  <c r="Q114" i="17"/>
  <c r="I277" i="18" s="1"/>
  <c r="Q116" i="17"/>
  <c r="I290" i="18" s="1"/>
  <c r="Q130" i="17"/>
  <c r="I320" i="18" s="1"/>
  <c r="Q132" i="17"/>
  <c r="I322" i="18" s="1"/>
  <c r="Q143" i="17"/>
  <c r="I354" i="18" s="1"/>
  <c r="Q145" i="17"/>
  <c r="I356" i="18" s="1"/>
  <c r="Q150" i="17"/>
  <c r="I361" i="18" s="1"/>
  <c r="Q188" i="17"/>
  <c r="I451" i="18" s="1"/>
  <c r="Q190" i="17"/>
  <c r="I453" i="18" s="1"/>
  <c r="Q196" i="17"/>
  <c r="I476" i="18" s="1"/>
  <c r="Q198" i="17"/>
  <c r="I478" i="18" s="1"/>
  <c r="Q204" i="17"/>
  <c r="I484" i="18" s="1"/>
  <c r="Q206" i="17"/>
  <c r="I486" i="18" s="1"/>
  <c r="Q212" i="17"/>
  <c r="I512" i="18" s="1"/>
  <c r="Q214" i="17"/>
  <c r="I514" i="18" s="1"/>
  <c r="Q220" i="17"/>
  <c r="I520" i="18" s="1"/>
  <c r="Q222" i="17"/>
  <c r="I543" i="18" s="1"/>
  <c r="Q228" i="17"/>
  <c r="I549" i="18" s="1"/>
  <c r="Q230" i="17"/>
  <c r="I563" i="18" s="1"/>
  <c r="Q236" i="17"/>
  <c r="I569" i="18" s="1"/>
  <c r="Q238" i="17"/>
  <c r="I585" i="18" s="1"/>
  <c r="Q245" i="17"/>
  <c r="I603" i="18" s="1"/>
  <c r="Q251" i="17"/>
  <c r="I609" i="18" s="1"/>
  <c r="Q261" i="17"/>
  <c r="I640" i="18" s="1"/>
  <c r="Q267" i="17"/>
  <c r="I646" i="18" s="1"/>
  <c r="Q277" i="17"/>
  <c r="I668" i="18" s="1"/>
  <c r="Q283" i="17"/>
  <c r="I687" i="18" s="1"/>
  <c r="Q293" i="17"/>
  <c r="I712" i="18" s="1"/>
  <c r="Q66" i="17"/>
  <c r="I191" i="18" s="1"/>
  <c r="Q122" i="17"/>
  <c r="I296" i="18" s="1"/>
  <c r="Q140" i="17"/>
  <c r="I351" i="18" s="1"/>
  <c r="Q142" i="17"/>
  <c r="I353" i="18" s="1"/>
  <c r="Q194" i="17"/>
  <c r="I457" i="18" s="1"/>
  <c r="Q202" i="17"/>
  <c r="I482" i="18" s="1"/>
  <c r="Q210" i="17"/>
  <c r="I510" i="18" s="1"/>
  <c r="Q218" i="17"/>
  <c r="I518" i="18" s="1"/>
  <c r="Q226" i="17"/>
  <c r="I547" i="18" s="1"/>
  <c r="Q234" i="17"/>
  <c r="I567" i="18" s="1"/>
  <c r="Q254" i="17"/>
  <c r="I612" i="18" s="1"/>
  <c r="Q270" i="17"/>
  <c r="I661" i="18" s="1"/>
  <c r="Q286" i="17"/>
  <c r="I690" i="18" s="1"/>
  <c r="Q246" i="17"/>
  <c r="I604" i="18" s="1"/>
  <c r="Q253" i="17"/>
  <c r="I611" i="18" s="1"/>
  <c r="Q262" i="17"/>
  <c r="I641" i="18" s="1"/>
  <c r="Q269" i="17"/>
  <c r="I648" i="18" s="1"/>
  <c r="Q278" i="17"/>
  <c r="I669" i="18" s="1"/>
  <c r="Q285" i="17"/>
  <c r="I689" i="18" s="1"/>
  <c r="Q294" i="17"/>
  <c r="I723" i="18" s="1"/>
  <c r="Q306" i="17"/>
  <c r="I339" i="18" s="1"/>
  <c r="Q307" i="17"/>
  <c r="I340" i="18" s="1"/>
  <c r="Q74" i="17"/>
  <c r="I199" i="18" s="1"/>
  <c r="Q107" i="17"/>
  <c r="I256" i="18" s="1"/>
  <c r="Q111" i="17"/>
  <c r="I274" i="18" s="1"/>
  <c r="Q115" i="17"/>
  <c r="I278" i="18" s="1"/>
  <c r="Q119" i="17"/>
  <c r="I293" i="18" s="1"/>
  <c r="Q123" i="17"/>
  <c r="I297" i="18" s="1"/>
  <c r="Q127" i="17"/>
  <c r="I301" i="18" s="1"/>
  <c r="Q131" i="17"/>
  <c r="I321" i="18" s="1"/>
  <c r="Q191" i="17"/>
  <c r="I454" i="18" s="1"/>
  <c r="Q195" i="17"/>
  <c r="I475" i="18" s="1"/>
  <c r="Q199" i="17"/>
  <c r="I479" i="18" s="1"/>
  <c r="Q203" i="17"/>
  <c r="I483" i="18" s="1"/>
  <c r="Q207" i="17"/>
  <c r="I487" i="18" s="1"/>
  <c r="Q211" i="17"/>
  <c r="I511" i="18" s="1"/>
  <c r="Q215" i="17"/>
  <c r="I515" i="18" s="1"/>
  <c r="Q219" i="17"/>
  <c r="I519" i="18" s="1"/>
  <c r="Q223" i="17"/>
  <c r="I544" i="18" s="1"/>
  <c r="Q227" i="17"/>
  <c r="I548" i="18" s="1"/>
  <c r="Q231" i="17"/>
  <c r="I564" i="18" s="1"/>
  <c r="Q239" i="17"/>
  <c r="I586" i="18" s="1"/>
  <c r="Q241" i="17"/>
  <c r="I588" i="18" s="1"/>
  <c r="Q248" i="17"/>
  <c r="I606" i="18" s="1"/>
  <c r="Q250" i="17"/>
  <c r="I608" i="18" s="1"/>
  <c r="Q255" i="17"/>
  <c r="I613" i="18" s="1"/>
  <c r="Q257" i="17"/>
  <c r="I615" i="18" s="1"/>
  <c r="Q264" i="17"/>
  <c r="I643" i="18" s="1"/>
  <c r="Q266" i="17"/>
  <c r="I645" i="18" s="1"/>
  <c r="Q271" i="17"/>
  <c r="I662" i="18" s="1"/>
  <c r="Q273" i="17"/>
  <c r="I664" i="18" s="1"/>
  <c r="Q280" i="17"/>
  <c r="I684" i="18" s="1"/>
  <c r="Q282" i="17"/>
  <c r="I686" i="18" s="1"/>
  <c r="Q287" i="17"/>
  <c r="I691" i="18" s="1"/>
  <c r="Q289" i="17"/>
  <c r="I708" i="18" s="1"/>
  <c r="Q296" i="17"/>
  <c r="I725" i="18" s="1"/>
  <c r="Q41" i="17"/>
  <c r="Q45" i="17"/>
  <c r="Q49" i="17"/>
  <c r="Q53" i="17"/>
  <c r="I169" i="18" s="1"/>
  <c r="Q57" i="17"/>
  <c r="I173" i="18" s="1"/>
  <c r="Q61" i="17"/>
  <c r="I186" i="18" s="1"/>
  <c r="Q65" i="17"/>
  <c r="I190" i="18" s="1"/>
  <c r="Q69" i="17"/>
  <c r="I194" i="18" s="1"/>
  <c r="Q73" i="17"/>
  <c r="I198" i="18" s="1"/>
  <c r="Q77" i="17"/>
  <c r="I202" i="18" s="1"/>
  <c r="Q81" i="17"/>
  <c r="I225" i="18" s="1"/>
  <c r="Q85" i="17"/>
  <c r="I229" i="18" s="1"/>
  <c r="Q88" i="17"/>
  <c r="I232" i="18" s="1"/>
  <c r="Q93" i="17"/>
  <c r="I237" i="18" s="1"/>
  <c r="Q96" i="17"/>
  <c r="I240" i="18" s="1"/>
  <c r="Q101" i="17"/>
  <c r="I250" i="18" s="1"/>
  <c r="Q104" i="17"/>
  <c r="I253" i="18" s="1"/>
  <c r="Q138" i="17"/>
  <c r="I349" i="18" s="1"/>
  <c r="Q141" i="17"/>
  <c r="I352" i="18" s="1"/>
  <c r="Q146" i="17"/>
  <c r="I357" i="18" s="1"/>
  <c r="Q149" i="17"/>
  <c r="I360" i="18" s="1"/>
  <c r="Q39" i="17"/>
  <c r="Q43" i="17"/>
  <c r="Q47" i="17"/>
  <c r="Q51" i="17"/>
  <c r="I167" i="18" s="1"/>
  <c r="Q55" i="17"/>
  <c r="I171" i="18" s="1"/>
  <c r="Q59" i="17"/>
  <c r="I184" i="18" s="1"/>
  <c r="Q63" i="17"/>
  <c r="I188" i="18" s="1"/>
  <c r="Q67" i="17"/>
  <c r="I192" i="18" s="1"/>
  <c r="Q71" i="17"/>
  <c r="I196" i="18" s="1"/>
  <c r="Q75" i="17"/>
  <c r="I200" i="18" s="1"/>
  <c r="Q79" i="17"/>
  <c r="I223" i="18" s="1"/>
  <c r="Q83" i="17"/>
  <c r="I227" i="18" s="1"/>
  <c r="Q86" i="17"/>
  <c r="I230" i="18" s="1"/>
  <c r="Q91" i="17"/>
  <c r="I235" i="18" s="1"/>
  <c r="Q94" i="17"/>
  <c r="I238" i="18" s="1"/>
  <c r="Q99" i="17"/>
  <c r="I248" i="18" s="1"/>
  <c r="Q102" i="17"/>
  <c r="I251" i="18" s="1"/>
  <c r="Q136" i="17"/>
  <c r="I326" i="18" s="1"/>
  <c r="Q139" i="17"/>
  <c r="I350" i="18" s="1"/>
  <c r="Q144" i="17"/>
  <c r="I355" i="18" s="1"/>
  <c r="Q147" i="17"/>
  <c r="I358" i="18" s="1"/>
  <c r="I378" i="18"/>
  <c r="Q299" i="17"/>
  <c r="I728" i="18" s="1"/>
  <c r="Q40" i="17"/>
  <c r="Q44" i="17"/>
  <c r="Q48" i="17"/>
  <c r="Q52" i="17"/>
  <c r="I168" i="18" s="1"/>
  <c r="Q56" i="17"/>
  <c r="I172" i="18" s="1"/>
  <c r="Q60" i="17"/>
  <c r="I185" i="18" s="1"/>
  <c r="Q64" i="17"/>
  <c r="I189" i="18" s="1"/>
  <c r="Q68" i="17"/>
  <c r="I193" i="18" s="1"/>
  <c r="Q72" i="17"/>
  <c r="I197" i="18" s="1"/>
  <c r="Q76" i="17"/>
  <c r="I201" i="18" s="1"/>
  <c r="Q80" i="17"/>
  <c r="I224" i="18" s="1"/>
  <c r="Q300" i="17"/>
  <c r="I729" i="18" s="1"/>
  <c r="Q305" i="17"/>
  <c r="I338" i="18" s="1"/>
  <c r="Q153" i="17"/>
  <c r="I379" i="18" s="1"/>
  <c r="Q154" i="17"/>
  <c r="I380" i="18" s="1"/>
  <c r="Q155" i="17"/>
  <c r="I381" i="18" s="1"/>
  <c r="Q156" i="17"/>
  <c r="I382" i="18" s="1"/>
  <c r="Q157" i="17"/>
  <c r="I383" i="18" s="1"/>
  <c r="Q158" i="17"/>
  <c r="I384" i="18" s="1"/>
  <c r="Q159" i="17"/>
  <c r="I385" i="18" s="1"/>
  <c r="Q160" i="17"/>
  <c r="I386" i="18" s="1"/>
  <c r="Q161" i="17"/>
  <c r="I387" i="18" s="1"/>
  <c r="Q162" i="17"/>
  <c r="I402" i="18" s="1"/>
  <c r="Q163" i="17"/>
  <c r="I403" i="18" s="1"/>
  <c r="Q164" i="17"/>
  <c r="I404" i="18" s="1"/>
  <c r="Q165" i="17"/>
  <c r="I405" i="18" s="1"/>
  <c r="Q166" i="17"/>
  <c r="I406" i="18" s="1"/>
  <c r="Q167" i="17"/>
  <c r="I407" i="18" s="1"/>
  <c r="Q168" i="17"/>
  <c r="I408" i="18" s="1"/>
  <c r="Q169" i="17"/>
  <c r="I409" i="18" s="1"/>
  <c r="Q170" i="17"/>
  <c r="I410" i="18" s="1"/>
  <c r="Q171" i="17"/>
  <c r="I411" i="18" s="1"/>
  <c r="Q172" i="17"/>
  <c r="I412" i="18" s="1"/>
  <c r="Q173" i="17"/>
  <c r="I413" i="18" s="1"/>
  <c r="Q174" i="17"/>
  <c r="I414" i="18" s="1"/>
  <c r="Q175" i="17"/>
  <c r="I415" i="18" s="1"/>
  <c r="Q176" i="17"/>
  <c r="I419" i="18" s="1"/>
  <c r="Q177" i="17"/>
  <c r="I420" i="18" s="1"/>
  <c r="Q178" i="17"/>
  <c r="I421" i="18" s="1"/>
  <c r="Q179" i="17"/>
  <c r="I422" i="18" s="1"/>
  <c r="Q180" i="17"/>
  <c r="I423" i="18" s="1"/>
  <c r="Q181" i="17"/>
  <c r="I424" i="18" s="1"/>
  <c r="Q182" i="17"/>
  <c r="I425" i="18" s="1"/>
  <c r="Q183" i="17"/>
  <c r="I426" i="18" s="1"/>
  <c r="Q184" i="17"/>
  <c r="I427" i="18" s="1"/>
  <c r="Q185" i="17"/>
  <c r="I428" i="18" s="1"/>
  <c r="Q186" i="17"/>
  <c r="I429" i="18" s="1"/>
  <c r="Q187" i="17"/>
  <c r="I450" i="18" s="1"/>
  <c r="Q308" i="17"/>
  <c r="I341" i="18" s="1"/>
  <c r="Q309" i="17"/>
  <c r="I342" i="18" s="1"/>
  <c r="Q310" i="17"/>
  <c r="I343" i="18" s="1"/>
  <c r="M316" i="17"/>
  <c r="R316" i="17" s="1"/>
  <c r="T316" i="17" s="1"/>
  <c r="M369" i="17"/>
  <c r="R369" i="17" s="1"/>
  <c r="T369" i="17" s="1"/>
  <c r="Q336" i="17"/>
  <c r="S336" i="17" s="1"/>
  <c r="Q332" i="17"/>
  <c r="S332" i="17" s="1"/>
  <c r="Q334" i="17"/>
  <c r="S334" i="17" s="1"/>
  <c r="Q335" i="17"/>
  <c r="S335" i="17" s="1"/>
  <c r="Q356" i="17"/>
  <c r="S356" i="17" s="1"/>
  <c r="Q331" i="17"/>
  <c r="S331" i="17" s="1"/>
  <c r="Q333" i="17"/>
  <c r="S333" i="17" s="1"/>
  <c r="Q337" i="17"/>
  <c r="S337" i="17" s="1"/>
  <c r="Q358" i="17"/>
  <c r="S358" i="17" s="1"/>
  <c r="E403" i="17" l="1"/>
  <c r="M38" i="17"/>
  <c r="R38" i="17" s="1"/>
  <c r="I94" i="18"/>
  <c r="I95" i="18"/>
  <c r="I100" i="18"/>
  <c r="I101" i="18"/>
  <c r="I103" i="18"/>
  <c r="I96" i="18"/>
  <c r="I102" i="18"/>
  <c r="I106" i="18"/>
  <c r="I97" i="18"/>
  <c r="I107" i="18"/>
  <c r="I99" i="18"/>
  <c r="H111" i="18"/>
  <c r="I104" i="18"/>
  <c r="I111" i="18"/>
  <c r="I105" i="18"/>
  <c r="I109" i="18"/>
  <c r="I90" i="18"/>
  <c r="I110" i="18"/>
  <c r="I114" i="18"/>
  <c r="I92" i="18"/>
  <c r="I98" i="18"/>
  <c r="I112" i="18"/>
  <c r="I108" i="18"/>
  <c r="I93" i="18"/>
  <c r="I91" i="18"/>
  <c r="I113" i="18"/>
  <c r="I60" i="18"/>
  <c r="I57" i="18"/>
  <c r="I48" i="18"/>
  <c r="I53" i="18"/>
  <c r="I36" i="18"/>
  <c r="I56" i="18"/>
  <c r="I55" i="18"/>
  <c r="U316" i="17"/>
  <c r="K39" i="18" s="1"/>
  <c r="H39" i="18"/>
  <c r="I40" i="18"/>
  <c r="I52" i="18"/>
  <c r="I54" i="18"/>
  <c r="I50" i="18"/>
  <c r="I51" i="18"/>
  <c r="I46" i="18"/>
  <c r="I49" i="18"/>
  <c r="I58" i="18"/>
  <c r="I59" i="18"/>
  <c r="I42" i="18"/>
  <c r="I44" i="18"/>
  <c r="I38" i="18"/>
  <c r="S310" i="17"/>
  <c r="S309" i="17"/>
  <c r="S181" i="17"/>
  <c r="S173" i="17"/>
  <c r="S169" i="17"/>
  <c r="S161" i="17"/>
  <c r="S153" i="17"/>
  <c r="S60" i="17"/>
  <c r="S147" i="17"/>
  <c r="S86" i="17"/>
  <c r="S39" i="17"/>
  <c r="I141" i="18"/>
  <c r="S104" i="17"/>
  <c r="S41" i="17"/>
  <c r="I143" i="18"/>
  <c r="S296" i="17"/>
  <c r="S264" i="17"/>
  <c r="S231" i="17"/>
  <c r="S199" i="17"/>
  <c r="S111" i="17"/>
  <c r="S269" i="17"/>
  <c r="S286" i="17"/>
  <c r="S194" i="17"/>
  <c r="S238" i="17"/>
  <c r="S206" i="17"/>
  <c r="S143" i="17"/>
  <c r="S54" i="17"/>
  <c r="S46" i="17"/>
  <c r="I148" i="18"/>
  <c r="S288" i="17"/>
  <c r="S117" i="17"/>
  <c r="S298" i="17"/>
  <c r="S148" i="17"/>
  <c r="S229" i="17"/>
  <c r="S87" i="17"/>
  <c r="S125" i="17"/>
  <c r="S259" i="17"/>
  <c r="S108" i="17"/>
  <c r="S110" i="17"/>
  <c r="S258" i="17"/>
  <c r="S243" i="17"/>
  <c r="S302" i="17"/>
  <c r="S184" i="17"/>
  <c r="S176" i="17"/>
  <c r="S168" i="17"/>
  <c r="S160" i="17"/>
  <c r="S72" i="17"/>
  <c r="S40" i="17"/>
  <c r="I142" i="18"/>
  <c r="S83" i="17"/>
  <c r="S146" i="17"/>
  <c r="S69" i="17"/>
  <c r="S53" i="17"/>
  <c r="S273" i="17"/>
  <c r="S241" i="17"/>
  <c r="S211" i="17"/>
  <c r="S123" i="17"/>
  <c r="S294" i="17"/>
  <c r="S270" i="17"/>
  <c r="S293" i="17"/>
  <c r="S272" i="17"/>
  <c r="S100" i="17"/>
  <c r="S297" i="17"/>
  <c r="S129" i="17"/>
  <c r="S216" i="17"/>
  <c r="S82" i="17"/>
  <c r="S291" i="17"/>
  <c r="S187" i="17"/>
  <c r="S183" i="17"/>
  <c r="S179" i="17"/>
  <c r="S175" i="17"/>
  <c r="S171" i="17"/>
  <c r="S167" i="17"/>
  <c r="S163" i="17"/>
  <c r="S159" i="17"/>
  <c r="S155" i="17"/>
  <c r="S300" i="17"/>
  <c r="S68" i="17"/>
  <c r="S52" i="17"/>
  <c r="S299" i="17"/>
  <c r="S139" i="17"/>
  <c r="S94" i="17"/>
  <c r="S79" i="17"/>
  <c r="S63" i="17"/>
  <c r="S47" i="17"/>
  <c r="I149" i="18"/>
  <c r="S141" i="17"/>
  <c r="S96" i="17"/>
  <c r="S81" i="17"/>
  <c r="S65" i="17"/>
  <c r="S49" i="17"/>
  <c r="I151" i="18"/>
  <c r="S287" i="17"/>
  <c r="S271" i="17"/>
  <c r="S255" i="17"/>
  <c r="S239" i="17"/>
  <c r="S223" i="17"/>
  <c r="S207" i="17"/>
  <c r="S191" i="17"/>
  <c r="S119" i="17"/>
  <c r="S74" i="17"/>
  <c r="S285" i="17"/>
  <c r="S253" i="17"/>
  <c r="S254" i="17"/>
  <c r="S210" i="17"/>
  <c r="S140" i="17"/>
  <c r="S283" i="17"/>
  <c r="S251" i="17"/>
  <c r="S230" i="17"/>
  <c r="S214" i="17"/>
  <c r="S198" i="17"/>
  <c r="S150" i="17"/>
  <c r="S130" i="17"/>
  <c r="S89" i="17"/>
  <c r="S256" i="17"/>
  <c r="S124" i="17"/>
  <c r="S97" i="17"/>
  <c r="S233" i="17"/>
  <c r="S201" i="17"/>
  <c r="S292" i="17"/>
  <c r="S252" i="17"/>
  <c r="S197" i="17"/>
  <c r="S95" i="17"/>
  <c r="S268" i="17"/>
  <c r="S189" i="17"/>
  <c r="I140" i="18"/>
  <c r="S284" i="17"/>
  <c r="S237" i="17"/>
  <c r="S242" i="17"/>
  <c r="S42" i="17"/>
  <c r="I144" i="18"/>
  <c r="S244" i="17"/>
  <c r="S304" i="17"/>
  <c r="S126" i="17"/>
  <c r="S192" i="17"/>
  <c r="S78" i="17"/>
  <c r="S185" i="17"/>
  <c r="S177" i="17"/>
  <c r="S165" i="17"/>
  <c r="S157" i="17"/>
  <c r="S76" i="17"/>
  <c r="S44" i="17"/>
  <c r="I146" i="18"/>
  <c r="S102" i="17"/>
  <c r="S71" i="17"/>
  <c r="S55" i="17"/>
  <c r="S149" i="17"/>
  <c r="S88" i="17"/>
  <c r="S73" i="17"/>
  <c r="S57" i="17"/>
  <c r="S280" i="17"/>
  <c r="S248" i="17"/>
  <c r="S215" i="17"/>
  <c r="S127" i="17"/>
  <c r="S306" i="17"/>
  <c r="S226" i="17"/>
  <c r="S66" i="17"/>
  <c r="S267" i="17"/>
  <c r="S222" i="17"/>
  <c r="S190" i="17"/>
  <c r="S114" i="17"/>
  <c r="S128" i="17"/>
  <c r="S135" i="17"/>
  <c r="S217" i="17"/>
  <c r="S275" i="17"/>
  <c r="S109" i="17"/>
  <c r="S221" i="17"/>
  <c r="S295" i="17"/>
  <c r="S213" i="17"/>
  <c r="S274" i="17"/>
  <c r="S58" i="17"/>
  <c r="S308" i="17"/>
  <c r="S180" i="17"/>
  <c r="S172" i="17"/>
  <c r="S164" i="17"/>
  <c r="S156" i="17"/>
  <c r="S305" i="17"/>
  <c r="S56" i="17"/>
  <c r="S144" i="17"/>
  <c r="S99" i="17"/>
  <c r="S67" i="17"/>
  <c r="S51" i="17"/>
  <c r="S101" i="17"/>
  <c r="S85" i="17"/>
  <c r="S289" i="17"/>
  <c r="S257" i="17"/>
  <c r="S227" i="17"/>
  <c r="S195" i="17"/>
  <c r="S107" i="17"/>
  <c r="S262" i="17"/>
  <c r="S218" i="17"/>
  <c r="S142" i="17"/>
  <c r="S261" i="17"/>
  <c r="S236" i="17"/>
  <c r="S220" i="17"/>
  <c r="S204" i="17"/>
  <c r="S188" i="17"/>
  <c r="S132" i="17"/>
  <c r="S92" i="17"/>
  <c r="S50" i="17"/>
  <c r="S112" i="17"/>
  <c r="S134" i="17"/>
  <c r="S209" i="17"/>
  <c r="S265" i="17"/>
  <c r="S98" i="17"/>
  <c r="S208" i="17"/>
  <c r="S62" i="17"/>
  <c r="S249" i="17"/>
  <c r="S120" i="17"/>
  <c r="S276" i="17"/>
  <c r="S105" i="17"/>
  <c r="S133" i="17"/>
  <c r="S70" i="17"/>
  <c r="S301" i="17"/>
  <c r="S186" i="17"/>
  <c r="S182" i="17"/>
  <c r="S178" i="17"/>
  <c r="S174" i="17"/>
  <c r="S170" i="17"/>
  <c r="S166" i="17"/>
  <c r="S162" i="17"/>
  <c r="S158" i="17"/>
  <c r="S154" i="17"/>
  <c r="S80" i="17"/>
  <c r="S64" i="17"/>
  <c r="S48" i="17"/>
  <c r="I150" i="18"/>
  <c r="S152" i="17"/>
  <c r="S136" i="17"/>
  <c r="S91" i="17"/>
  <c r="S75" i="17"/>
  <c r="S59" i="17"/>
  <c r="S43" i="17"/>
  <c r="I145" i="18"/>
  <c r="S138" i="17"/>
  <c r="S93" i="17"/>
  <c r="S77" i="17"/>
  <c r="S61" i="17"/>
  <c r="S45" i="17"/>
  <c r="I147" i="18"/>
  <c r="S282" i="17"/>
  <c r="S266" i="17"/>
  <c r="S250" i="17"/>
  <c r="S235" i="17"/>
  <c r="S219" i="17"/>
  <c r="S203" i="17"/>
  <c r="S131" i="17"/>
  <c r="S115" i="17"/>
  <c r="S307" i="17"/>
  <c r="S278" i="17"/>
  <c r="S246" i="17"/>
  <c r="S234" i="17"/>
  <c r="S202" i="17"/>
  <c r="S122" i="17"/>
  <c r="S277" i="17"/>
  <c r="S245" i="17"/>
  <c r="S228" i="17"/>
  <c r="S212" i="17"/>
  <c r="S196" i="17"/>
  <c r="S145" i="17"/>
  <c r="S116" i="17"/>
  <c r="S84" i="17"/>
  <c r="S137" i="17"/>
  <c r="S103" i="17"/>
  <c r="S240" i="17"/>
  <c r="S121" i="17"/>
  <c r="S225" i="17"/>
  <c r="S193" i="17"/>
  <c r="S290" i="17"/>
  <c r="S247" i="17"/>
  <c r="S113" i="17"/>
  <c r="S90" i="17"/>
  <c r="S263" i="17"/>
  <c r="S151" i="17"/>
  <c r="S260" i="17"/>
  <c r="S232" i="17"/>
  <c r="S281" i="17"/>
  <c r="S224" i="17"/>
  <c r="S279" i="17"/>
  <c r="S205" i="17"/>
  <c r="S303" i="17"/>
  <c r="S118" i="17"/>
  <c r="S200" i="17"/>
  <c r="S106" i="17"/>
  <c r="M329" i="17"/>
  <c r="R329" i="17" s="1"/>
  <c r="T329" i="17" s="1"/>
  <c r="M325" i="17"/>
  <c r="R325" i="17" s="1"/>
  <c r="T325" i="17" s="1"/>
  <c r="M330" i="17"/>
  <c r="R330" i="17" s="1"/>
  <c r="T330" i="17" s="1"/>
  <c r="M318" i="17"/>
  <c r="R318" i="17" s="1"/>
  <c r="T318" i="17" s="1"/>
  <c r="R276" i="17"/>
  <c r="H667" i="18" s="1"/>
  <c r="R85" i="17"/>
  <c r="R180" i="17"/>
  <c r="H423" i="18" s="1"/>
  <c r="R212" i="17"/>
  <c r="H512" i="18" s="1"/>
  <c r="R127" i="17"/>
  <c r="H301" i="18" s="1"/>
  <c r="R244" i="17"/>
  <c r="H602" i="18" s="1"/>
  <c r="M321" i="17"/>
  <c r="R321" i="17" s="1"/>
  <c r="T321" i="17" s="1"/>
  <c r="M319" i="17"/>
  <c r="R319" i="17" s="1"/>
  <c r="T319" i="17" s="1"/>
  <c r="M317" i="17"/>
  <c r="R317" i="17" s="1"/>
  <c r="T317" i="17" s="1"/>
  <c r="M315" i="17"/>
  <c r="R315" i="17" s="1"/>
  <c r="T315" i="17" s="1"/>
  <c r="M320" i="17"/>
  <c r="R320" i="17" s="1"/>
  <c r="T320" i="17" s="1"/>
  <c r="M364" i="17"/>
  <c r="R364" i="17" s="1"/>
  <c r="T364" i="17" s="1"/>
  <c r="M362" i="17"/>
  <c r="R362" i="17" s="1"/>
  <c r="T362" i="17" s="1"/>
  <c r="M361" i="17"/>
  <c r="R361" i="17" s="1"/>
  <c r="T361" i="17" s="1"/>
  <c r="M367" i="17"/>
  <c r="R367" i="17" s="1"/>
  <c r="T367" i="17" s="1"/>
  <c r="M368" i="17"/>
  <c r="R368" i="17" s="1"/>
  <c r="T368" i="17" s="1"/>
  <c r="M370" i="17"/>
  <c r="R370" i="17" s="1"/>
  <c r="T370" i="17" s="1"/>
  <c r="M371" i="17"/>
  <c r="R371" i="17" s="1"/>
  <c r="T371" i="17" s="1"/>
  <c r="M372" i="17"/>
  <c r="R372" i="17" s="1"/>
  <c r="T372" i="17" s="1"/>
  <c r="M363" i="17"/>
  <c r="R363" i="17" s="1"/>
  <c r="T363" i="17" s="1"/>
  <c r="R157" i="17"/>
  <c r="H383" i="18" s="1"/>
  <c r="R221" i="17"/>
  <c r="H521" i="18" s="1"/>
  <c r="R285" i="17"/>
  <c r="H689" i="18" s="1"/>
  <c r="R103" i="17"/>
  <c r="H252" i="18" s="1"/>
  <c r="R300" i="17"/>
  <c r="H729" i="18" s="1"/>
  <c r="R99" i="17"/>
  <c r="H248" i="18" s="1"/>
  <c r="R86" i="17"/>
  <c r="R52" i="17"/>
  <c r="H168" i="18" s="1"/>
  <c r="R111" i="17"/>
  <c r="H274" i="18" s="1"/>
  <c r="R164" i="17"/>
  <c r="H404" i="18" s="1"/>
  <c r="R196" i="17"/>
  <c r="H476" i="18" s="1"/>
  <c r="R228" i="17"/>
  <c r="H549" i="18" s="1"/>
  <c r="R260" i="17"/>
  <c r="H618" i="18" s="1"/>
  <c r="R292" i="17"/>
  <c r="H711" i="18" s="1"/>
  <c r="R189" i="17"/>
  <c r="H452" i="18" s="1"/>
  <c r="R253" i="17"/>
  <c r="H611" i="18" s="1"/>
  <c r="R299" i="17"/>
  <c r="H728" i="18" s="1"/>
  <c r="R136" i="17"/>
  <c r="H326" i="18" s="1"/>
  <c r="R77" i="17"/>
  <c r="H202" i="18" s="1"/>
  <c r="R120" i="17"/>
  <c r="H294" i="18" s="1"/>
  <c r="R173" i="17"/>
  <c r="H413" i="18" s="1"/>
  <c r="R205" i="17"/>
  <c r="H485" i="18" s="1"/>
  <c r="R237" i="17"/>
  <c r="H584" i="18" s="1"/>
  <c r="R269" i="17"/>
  <c r="H648" i="18" s="1"/>
  <c r="R135" i="17"/>
  <c r="H325" i="18" s="1"/>
  <c r="R54" i="17"/>
  <c r="H170" i="18" s="1"/>
  <c r="R144" i="17"/>
  <c r="H355" i="18" s="1"/>
  <c r="R138" i="17"/>
  <c r="H349" i="18" s="1"/>
  <c r="R45" i="17"/>
  <c r="R56" i="17"/>
  <c r="H172" i="18" s="1"/>
  <c r="R112" i="17"/>
  <c r="H275" i="18" s="1"/>
  <c r="R128" i="17"/>
  <c r="H302" i="18" s="1"/>
  <c r="R165" i="17"/>
  <c r="H405" i="18" s="1"/>
  <c r="R181" i="17"/>
  <c r="H424" i="18" s="1"/>
  <c r="R197" i="17"/>
  <c r="H477" i="18" s="1"/>
  <c r="R213" i="17"/>
  <c r="H513" i="18" s="1"/>
  <c r="R229" i="17"/>
  <c r="H550" i="18" s="1"/>
  <c r="R245" i="17"/>
  <c r="H603" i="18" s="1"/>
  <c r="R261" i="17"/>
  <c r="H640" i="18" s="1"/>
  <c r="R277" i="17"/>
  <c r="H668" i="18" s="1"/>
  <c r="R293" i="17"/>
  <c r="H712" i="18" s="1"/>
  <c r="R91" i="17"/>
  <c r="R146" i="17"/>
  <c r="H357" i="18" s="1"/>
  <c r="R53" i="17"/>
  <c r="H169" i="18" s="1"/>
  <c r="R305" i="17"/>
  <c r="H338" i="18" s="1"/>
  <c r="R119" i="17"/>
  <c r="H293" i="18" s="1"/>
  <c r="R156" i="17"/>
  <c r="H382" i="18" s="1"/>
  <c r="R172" i="17"/>
  <c r="H412" i="18" s="1"/>
  <c r="R188" i="17"/>
  <c r="H451" i="18" s="1"/>
  <c r="R204" i="17"/>
  <c r="H484" i="18" s="1"/>
  <c r="R220" i="17"/>
  <c r="H520" i="18" s="1"/>
  <c r="R236" i="17"/>
  <c r="H569" i="18" s="1"/>
  <c r="R252" i="17"/>
  <c r="H610" i="18" s="1"/>
  <c r="R268" i="17"/>
  <c r="H647" i="18" s="1"/>
  <c r="R284" i="17"/>
  <c r="H688" i="18" s="1"/>
  <c r="R148" i="17"/>
  <c r="H359" i="18" s="1"/>
  <c r="R150" i="17"/>
  <c r="H361" i="18" s="1"/>
  <c r="M360" i="17"/>
  <c r="R360" i="17" s="1"/>
  <c r="T360" i="17" s="1"/>
  <c r="M366" i="17"/>
  <c r="R366" i="17" s="1"/>
  <c r="T366" i="17" s="1"/>
  <c r="M328" i="17"/>
  <c r="R328" i="17" s="1"/>
  <c r="T328" i="17" s="1"/>
  <c r="M326" i="17"/>
  <c r="R326" i="17" s="1"/>
  <c r="T326" i="17" s="1"/>
  <c r="R74" i="17"/>
  <c r="H199" i="18" s="1"/>
  <c r="R97" i="17"/>
  <c r="H246" i="18" s="1"/>
  <c r="R95" i="17"/>
  <c r="R59" i="17"/>
  <c r="H184" i="18" s="1"/>
  <c r="R42" i="17"/>
  <c r="R142" i="17"/>
  <c r="H353" i="18" s="1"/>
  <c r="R140" i="17"/>
  <c r="H351" i="18" s="1"/>
  <c r="R100" i="17"/>
  <c r="H249" i="18" s="1"/>
  <c r="R98" i="17"/>
  <c r="H247" i="18" s="1"/>
  <c r="R78" i="17"/>
  <c r="H222" i="18" s="1"/>
  <c r="R58" i="17"/>
  <c r="H174" i="18" s="1"/>
  <c r="R43" i="17"/>
  <c r="R145" i="17"/>
  <c r="H356" i="18" s="1"/>
  <c r="R143" i="17"/>
  <c r="H354" i="18" s="1"/>
  <c r="R84" i="17"/>
  <c r="R67" i="17"/>
  <c r="H192" i="18" s="1"/>
  <c r="R50" i="17"/>
  <c r="H166" i="18" s="1"/>
  <c r="R51" i="17"/>
  <c r="H167" i="18" s="1"/>
  <c r="R66" i="17"/>
  <c r="H191" i="18" s="1"/>
  <c r="R39" i="17"/>
  <c r="R87" i="17"/>
  <c r="R92" i="17"/>
  <c r="R151" i="17"/>
  <c r="H362" i="18" s="1"/>
  <c r="R63" i="17"/>
  <c r="H188" i="18" s="1"/>
  <c r="R137" i="17"/>
  <c r="H327" i="18" s="1"/>
  <c r="R308" i="17"/>
  <c r="H341" i="18" s="1"/>
  <c r="R295" i="17"/>
  <c r="H724" i="18" s="1"/>
  <c r="R291" i="17"/>
  <c r="H710" i="18" s="1"/>
  <c r="R287" i="17"/>
  <c r="H691" i="18" s="1"/>
  <c r="R283" i="17"/>
  <c r="H687" i="18" s="1"/>
  <c r="R279" i="17"/>
  <c r="H683" i="18" s="1"/>
  <c r="R275" i="17"/>
  <c r="H666" i="18" s="1"/>
  <c r="R271" i="17"/>
  <c r="H662" i="18" s="1"/>
  <c r="R267" i="17"/>
  <c r="H646" i="18" s="1"/>
  <c r="R263" i="17"/>
  <c r="H642" i="18" s="1"/>
  <c r="R259" i="17"/>
  <c r="H617" i="18" s="1"/>
  <c r="R255" i="17"/>
  <c r="H613" i="18" s="1"/>
  <c r="R251" i="17"/>
  <c r="H609" i="18" s="1"/>
  <c r="R247" i="17"/>
  <c r="H605" i="18" s="1"/>
  <c r="R243" i="17"/>
  <c r="H590" i="18" s="1"/>
  <c r="R239" i="17"/>
  <c r="H586" i="18" s="1"/>
  <c r="R231" i="17"/>
  <c r="H564" i="18" s="1"/>
  <c r="R227" i="17"/>
  <c r="H548" i="18" s="1"/>
  <c r="R223" i="17"/>
  <c r="H544" i="18" s="1"/>
  <c r="R219" i="17"/>
  <c r="H519" i="18" s="1"/>
  <c r="R215" i="17"/>
  <c r="H515" i="18" s="1"/>
  <c r="R211" i="17"/>
  <c r="H511" i="18" s="1"/>
  <c r="R207" i="17"/>
  <c r="H487" i="18" s="1"/>
  <c r="R203" i="17"/>
  <c r="H483" i="18" s="1"/>
  <c r="R199" i="17"/>
  <c r="H479" i="18" s="1"/>
  <c r="R195" i="17"/>
  <c r="H475" i="18" s="1"/>
  <c r="R191" i="17"/>
  <c r="H454" i="18" s="1"/>
  <c r="R187" i="17"/>
  <c r="H450" i="18" s="1"/>
  <c r="R183" i="17"/>
  <c r="H426" i="18" s="1"/>
  <c r="R179" i="17"/>
  <c r="H422" i="18" s="1"/>
  <c r="R175" i="17"/>
  <c r="H415" i="18" s="1"/>
  <c r="R171" i="17"/>
  <c r="H411" i="18" s="1"/>
  <c r="R167" i="17"/>
  <c r="H407" i="18" s="1"/>
  <c r="R163" i="17"/>
  <c r="H403" i="18" s="1"/>
  <c r="R159" i="17"/>
  <c r="H385" i="18" s="1"/>
  <c r="R155" i="17"/>
  <c r="H381" i="18" s="1"/>
  <c r="R302" i="17"/>
  <c r="H731" i="18" s="1"/>
  <c r="R134" i="17"/>
  <c r="H324" i="18" s="1"/>
  <c r="R130" i="17"/>
  <c r="H320" i="18" s="1"/>
  <c r="R126" i="17"/>
  <c r="H300" i="18" s="1"/>
  <c r="R122" i="17"/>
  <c r="H296" i="18" s="1"/>
  <c r="R118" i="17"/>
  <c r="H292" i="18" s="1"/>
  <c r="R114" i="17"/>
  <c r="H277" i="18" s="1"/>
  <c r="R110" i="17"/>
  <c r="H273" i="18" s="1"/>
  <c r="R80" i="17"/>
  <c r="R64" i="17"/>
  <c r="H189" i="18" s="1"/>
  <c r="R48" i="17"/>
  <c r="R41" i="17"/>
  <c r="R49" i="17"/>
  <c r="R57" i="17"/>
  <c r="H173" i="18" s="1"/>
  <c r="R65" i="17"/>
  <c r="H190" i="18" s="1"/>
  <c r="R73" i="17"/>
  <c r="H198" i="18" s="1"/>
  <c r="R81" i="17"/>
  <c r="R88" i="17"/>
  <c r="R96" i="17"/>
  <c r="R104" i="17"/>
  <c r="H253" i="18" s="1"/>
  <c r="R141" i="17"/>
  <c r="H352" i="18" s="1"/>
  <c r="R149" i="17"/>
  <c r="H360" i="18" s="1"/>
  <c r="R55" i="17"/>
  <c r="H171" i="18" s="1"/>
  <c r="R90" i="17"/>
  <c r="R70" i="17"/>
  <c r="H195" i="18" s="1"/>
  <c r="R62" i="17"/>
  <c r="H187" i="18" s="1"/>
  <c r="R105" i="17"/>
  <c r="H254" i="18" s="1"/>
  <c r="R294" i="17"/>
  <c r="H723" i="18" s="1"/>
  <c r="R290" i="17"/>
  <c r="H709" i="18" s="1"/>
  <c r="R286" i="17"/>
  <c r="H690" i="18" s="1"/>
  <c r="R282" i="17"/>
  <c r="H686" i="18" s="1"/>
  <c r="R278" i="17"/>
  <c r="H669" i="18" s="1"/>
  <c r="R274" i="17"/>
  <c r="H665" i="18" s="1"/>
  <c r="R270" i="17"/>
  <c r="H661" i="18" s="1"/>
  <c r="R266" i="17"/>
  <c r="H645" i="18" s="1"/>
  <c r="R262" i="17"/>
  <c r="H641" i="18" s="1"/>
  <c r="R258" i="17"/>
  <c r="H616" i="18" s="1"/>
  <c r="R254" i="17"/>
  <c r="H612" i="18" s="1"/>
  <c r="R250" i="17"/>
  <c r="H608" i="18" s="1"/>
  <c r="R246" i="17"/>
  <c r="H604" i="18" s="1"/>
  <c r="R242" i="17"/>
  <c r="H589" i="18" s="1"/>
  <c r="R238" i="17"/>
  <c r="H585" i="18" s="1"/>
  <c r="R234" i="17"/>
  <c r="H567" i="18" s="1"/>
  <c r="R230" i="17"/>
  <c r="H563" i="18" s="1"/>
  <c r="R226" i="17"/>
  <c r="H547" i="18" s="1"/>
  <c r="R222" i="17"/>
  <c r="H543" i="18" s="1"/>
  <c r="R218" i="17"/>
  <c r="H518" i="18" s="1"/>
  <c r="R214" i="17"/>
  <c r="H514" i="18" s="1"/>
  <c r="R210" i="17"/>
  <c r="H510" i="18" s="1"/>
  <c r="R206" i="17"/>
  <c r="H486" i="18" s="1"/>
  <c r="R202" i="17"/>
  <c r="H482" i="18" s="1"/>
  <c r="R198" i="17"/>
  <c r="H478" i="18" s="1"/>
  <c r="R194" i="17"/>
  <c r="H457" i="18" s="1"/>
  <c r="R190" i="17"/>
  <c r="H453" i="18" s="1"/>
  <c r="R186" i="17"/>
  <c r="H429" i="18" s="1"/>
  <c r="R182" i="17"/>
  <c r="H425" i="18" s="1"/>
  <c r="R178" i="17"/>
  <c r="H421" i="18" s="1"/>
  <c r="R174" i="17"/>
  <c r="H414" i="18" s="1"/>
  <c r="R170" i="17"/>
  <c r="H410" i="18" s="1"/>
  <c r="R166" i="17"/>
  <c r="H406" i="18" s="1"/>
  <c r="R162" i="17"/>
  <c r="H402" i="18" s="1"/>
  <c r="R158" i="17"/>
  <c r="H384" i="18" s="1"/>
  <c r="R154" i="17"/>
  <c r="H380" i="18" s="1"/>
  <c r="R301" i="17"/>
  <c r="H730" i="18" s="1"/>
  <c r="R133" i="17"/>
  <c r="H323" i="18" s="1"/>
  <c r="R129" i="17"/>
  <c r="H319" i="18" s="1"/>
  <c r="R125" i="17"/>
  <c r="H299" i="18" s="1"/>
  <c r="R121" i="17"/>
  <c r="H295" i="18" s="1"/>
  <c r="R117" i="17"/>
  <c r="H291" i="18" s="1"/>
  <c r="R113" i="17"/>
  <c r="H276" i="18" s="1"/>
  <c r="R109" i="17"/>
  <c r="H272" i="18" s="1"/>
  <c r="R76" i="17"/>
  <c r="H201" i="18" s="1"/>
  <c r="R60" i="17"/>
  <c r="H185" i="18" s="1"/>
  <c r="R44" i="17"/>
  <c r="R298" i="17"/>
  <c r="H727" i="18" s="1"/>
  <c r="R75" i="17"/>
  <c r="H200" i="18" s="1"/>
  <c r="R83" i="17"/>
  <c r="R102" i="17"/>
  <c r="H251" i="18" s="1"/>
  <c r="R307" i="17"/>
  <c r="H340" i="18" s="1"/>
  <c r="R147" i="17"/>
  <c r="H358" i="18" s="1"/>
  <c r="R71" i="17"/>
  <c r="H196" i="18" s="1"/>
  <c r="R93" i="17"/>
  <c r="R61" i="17"/>
  <c r="H186" i="18" s="1"/>
  <c r="R68" i="17"/>
  <c r="H193" i="18" s="1"/>
  <c r="R107" i="17"/>
  <c r="H256" i="18" s="1"/>
  <c r="R115" i="17"/>
  <c r="H278" i="18" s="1"/>
  <c r="R123" i="17"/>
  <c r="H297" i="18" s="1"/>
  <c r="R131" i="17"/>
  <c r="H321" i="18" s="1"/>
  <c r="R303" i="17"/>
  <c r="H732" i="18" s="1"/>
  <c r="R160" i="17"/>
  <c r="H386" i="18" s="1"/>
  <c r="R168" i="17"/>
  <c r="H408" i="18" s="1"/>
  <c r="R176" i="17"/>
  <c r="H419" i="18" s="1"/>
  <c r="R184" i="17"/>
  <c r="H427" i="18" s="1"/>
  <c r="R192" i="17"/>
  <c r="H455" i="18" s="1"/>
  <c r="R200" i="17"/>
  <c r="H480" i="18" s="1"/>
  <c r="R208" i="17"/>
  <c r="H488" i="18" s="1"/>
  <c r="R216" i="17"/>
  <c r="H516" i="18" s="1"/>
  <c r="R224" i="17"/>
  <c r="H545" i="18" s="1"/>
  <c r="R232" i="17"/>
  <c r="H565" i="18" s="1"/>
  <c r="R240" i="17"/>
  <c r="H587" i="18" s="1"/>
  <c r="R248" i="17"/>
  <c r="H606" i="18" s="1"/>
  <c r="R256" i="17"/>
  <c r="H614" i="18" s="1"/>
  <c r="R264" i="17"/>
  <c r="H643" i="18" s="1"/>
  <c r="R272" i="17"/>
  <c r="H663" i="18" s="1"/>
  <c r="R280" i="17"/>
  <c r="H684" i="18" s="1"/>
  <c r="R288" i="17"/>
  <c r="H707" i="18" s="1"/>
  <c r="R296" i="17"/>
  <c r="H725" i="18" s="1"/>
  <c r="R309" i="17"/>
  <c r="H342" i="18" s="1"/>
  <c r="R310" i="17"/>
  <c r="H343" i="18" s="1"/>
  <c r="R46" i="17"/>
  <c r="R82" i="17"/>
  <c r="R306" i="17"/>
  <c r="H339" i="18" s="1"/>
  <c r="R297" i="17"/>
  <c r="H726" i="18" s="1"/>
  <c r="R152" i="17"/>
  <c r="H378" i="18" s="1"/>
  <c r="R139" i="17"/>
  <c r="H350" i="18" s="1"/>
  <c r="R94" i="17"/>
  <c r="R79" i="17"/>
  <c r="R101" i="17"/>
  <c r="H250" i="18" s="1"/>
  <c r="R69" i="17"/>
  <c r="H194" i="18" s="1"/>
  <c r="R40" i="17"/>
  <c r="R72" i="17"/>
  <c r="H197" i="18" s="1"/>
  <c r="R108" i="17"/>
  <c r="H257" i="18" s="1"/>
  <c r="R116" i="17"/>
  <c r="H290" i="18" s="1"/>
  <c r="R124" i="17"/>
  <c r="H298" i="18" s="1"/>
  <c r="R132" i="17"/>
  <c r="H322" i="18" s="1"/>
  <c r="R304" i="17"/>
  <c r="H733" i="18" s="1"/>
  <c r="R153" i="17"/>
  <c r="H379" i="18" s="1"/>
  <c r="R161" i="17"/>
  <c r="H387" i="18" s="1"/>
  <c r="R169" i="17"/>
  <c r="H409" i="18" s="1"/>
  <c r="R177" i="17"/>
  <c r="H420" i="18" s="1"/>
  <c r="R185" i="17"/>
  <c r="H428" i="18" s="1"/>
  <c r="R193" i="17"/>
  <c r="H456" i="18" s="1"/>
  <c r="R201" i="17"/>
  <c r="H481" i="18" s="1"/>
  <c r="R209" i="17"/>
  <c r="H489" i="18" s="1"/>
  <c r="R217" i="17"/>
  <c r="H517" i="18" s="1"/>
  <c r="R225" i="17"/>
  <c r="H546" i="18" s="1"/>
  <c r="R233" i="17"/>
  <c r="H566" i="18" s="1"/>
  <c r="R241" i="17"/>
  <c r="H588" i="18" s="1"/>
  <c r="R249" i="17"/>
  <c r="H607" i="18" s="1"/>
  <c r="R257" i="17"/>
  <c r="H615" i="18" s="1"/>
  <c r="R265" i="17"/>
  <c r="H644" i="18" s="1"/>
  <c r="R273" i="17"/>
  <c r="H664" i="18" s="1"/>
  <c r="R281" i="17"/>
  <c r="H685" i="18" s="1"/>
  <c r="R289" i="17"/>
  <c r="H708" i="18" s="1"/>
  <c r="R106" i="17"/>
  <c r="H255" i="18" s="1"/>
  <c r="R47" i="17"/>
  <c r="R89" i="17"/>
  <c r="M359" i="17"/>
  <c r="R359" i="17" s="1"/>
  <c r="T359" i="17" s="1"/>
  <c r="M358" i="17"/>
  <c r="R358" i="17" s="1"/>
  <c r="T358" i="17" s="1"/>
  <c r="M357" i="17"/>
  <c r="R357" i="17" s="1"/>
  <c r="T357" i="17" s="1"/>
  <c r="M356" i="17"/>
  <c r="R356" i="17" s="1"/>
  <c r="T356" i="17" s="1"/>
  <c r="M355" i="17"/>
  <c r="R355" i="17" s="1"/>
  <c r="T355" i="17" s="1"/>
  <c r="R313" i="17"/>
  <c r="T313" i="17" s="1"/>
  <c r="M327" i="17"/>
  <c r="R327" i="17" s="1"/>
  <c r="T327" i="17" s="1"/>
  <c r="M365" i="17"/>
  <c r="R365" i="17" s="1"/>
  <c r="T365" i="17" s="1"/>
  <c r="M324" i="17"/>
  <c r="R324" i="17" s="1"/>
  <c r="T324" i="17" s="1"/>
  <c r="M337" i="17"/>
  <c r="R337" i="17" s="1"/>
  <c r="T337" i="17" s="1"/>
  <c r="M336" i="17"/>
  <c r="R336" i="17" s="1"/>
  <c r="T336" i="17" s="1"/>
  <c r="M335" i="17"/>
  <c r="R335" i="17" s="1"/>
  <c r="T335" i="17" s="1"/>
  <c r="M333" i="17"/>
  <c r="R333" i="17" s="1"/>
  <c r="T333" i="17" s="1"/>
  <c r="M331" i="17"/>
  <c r="R331" i="17" s="1"/>
  <c r="T331" i="17" s="1"/>
  <c r="M334" i="17"/>
  <c r="R334" i="17" s="1"/>
  <c r="T334" i="17" s="1"/>
  <c r="M332" i="17"/>
  <c r="R332" i="17" s="1"/>
  <c r="T332" i="17" s="1"/>
  <c r="M323" i="17"/>
  <c r="R323" i="17" s="1"/>
  <c r="T323" i="17" s="1"/>
  <c r="M322" i="17"/>
  <c r="R322" i="17" s="1"/>
  <c r="T322" i="17" s="1"/>
  <c r="M314" i="17"/>
  <c r="R314" i="17" s="1"/>
  <c r="T314" i="17" s="1"/>
  <c r="T38" i="17" l="1"/>
  <c r="X38" i="17" s="1"/>
  <c r="N140" i="18" s="1"/>
  <c r="H140" i="18"/>
  <c r="V369" i="17"/>
  <c r="L111" i="18" s="1"/>
  <c r="X369" i="17"/>
  <c r="N111" i="18" s="1"/>
  <c r="W369" i="17"/>
  <c r="M111" i="18" s="1"/>
  <c r="W316" i="17"/>
  <c r="M39" i="18" s="1"/>
  <c r="X316" i="17"/>
  <c r="N39" i="18" s="1"/>
  <c r="V316" i="17"/>
  <c r="L39" i="18" s="1"/>
  <c r="U369" i="17"/>
  <c r="K111" i="18" s="1"/>
  <c r="L96" i="18"/>
  <c r="H96" i="18"/>
  <c r="W367" i="17"/>
  <c r="M109" i="18" s="1"/>
  <c r="H109" i="18"/>
  <c r="U365" i="17"/>
  <c r="K107" i="18" s="1"/>
  <c r="H107" i="18"/>
  <c r="M93" i="18"/>
  <c r="H93" i="18"/>
  <c r="X355" i="17"/>
  <c r="N97" i="18" s="1"/>
  <c r="H97" i="18"/>
  <c r="V359" i="17"/>
  <c r="L101" i="18" s="1"/>
  <c r="H101" i="18"/>
  <c r="W371" i="17"/>
  <c r="M113" i="18" s="1"/>
  <c r="H113" i="18"/>
  <c r="L90" i="18"/>
  <c r="H90" i="18"/>
  <c r="N94" i="18"/>
  <c r="H94" i="18"/>
  <c r="W356" i="17"/>
  <c r="M98" i="18" s="1"/>
  <c r="H98" i="18"/>
  <c r="V366" i="17"/>
  <c r="L108" i="18" s="1"/>
  <c r="H108" i="18"/>
  <c r="V370" i="17"/>
  <c r="L112" i="18" s="1"/>
  <c r="H112" i="18"/>
  <c r="V362" i="17"/>
  <c r="L104" i="18" s="1"/>
  <c r="H104" i="18"/>
  <c r="K92" i="18"/>
  <c r="H92" i="18"/>
  <c r="V358" i="17"/>
  <c r="L100" i="18" s="1"/>
  <c r="H100" i="18"/>
  <c r="U372" i="17"/>
  <c r="K114" i="18" s="1"/>
  <c r="H114" i="18"/>
  <c r="U361" i="17"/>
  <c r="K103" i="18" s="1"/>
  <c r="H103" i="18"/>
  <c r="N91" i="18"/>
  <c r="H91" i="18"/>
  <c r="K95" i="18"/>
  <c r="H95" i="18"/>
  <c r="W357" i="17"/>
  <c r="M99" i="18" s="1"/>
  <c r="H99" i="18"/>
  <c r="X360" i="17"/>
  <c r="N102" i="18" s="1"/>
  <c r="H102" i="18"/>
  <c r="U363" i="17"/>
  <c r="K105" i="18" s="1"/>
  <c r="H105" i="18"/>
  <c r="U368" i="17"/>
  <c r="K110" i="18" s="1"/>
  <c r="H110" i="18"/>
  <c r="X364" i="17"/>
  <c r="N106" i="18" s="1"/>
  <c r="H106" i="18"/>
  <c r="W323" i="17"/>
  <c r="M46" i="18" s="1"/>
  <c r="H46" i="18"/>
  <c r="X333" i="17"/>
  <c r="N56" i="18" s="1"/>
  <c r="H56" i="18"/>
  <c r="X327" i="17"/>
  <c r="N50" i="18" s="1"/>
  <c r="H50" i="18"/>
  <c r="W317" i="17"/>
  <c r="M40" i="18" s="1"/>
  <c r="H40" i="18"/>
  <c r="W325" i="17"/>
  <c r="M48" i="18" s="1"/>
  <c r="H48" i="18"/>
  <c r="W332" i="17"/>
  <c r="M55" i="18" s="1"/>
  <c r="H55" i="18"/>
  <c r="W335" i="17"/>
  <c r="M58" i="18" s="1"/>
  <c r="H58" i="18"/>
  <c r="X313" i="17"/>
  <c r="N36" i="18" s="1"/>
  <c r="H36" i="18"/>
  <c r="W319" i="17"/>
  <c r="M42" i="18" s="1"/>
  <c r="H42" i="18"/>
  <c r="V329" i="17"/>
  <c r="L52" i="18" s="1"/>
  <c r="H52" i="18"/>
  <c r="V314" i="17"/>
  <c r="L37" i="18" s="1"/>
  <c r="H37" i="18"/>
  <c r="V334" i="17"/>
  <c r="L57" i="18" s="1"/>
  <c r="H57" i="18"/>
  <c r="V336" i="17"/>
  <c r="L59" i="18" s="1"/>
  <c r="H59" i="18"/>
  <c r="W326" i="17"/>
  <c r="M49" i="18" s="1"/>
  <c r="H49" i="18"/>
  <c r="U320" i="17"/>
  <c r="K43" i="18" s="1"/>
  <c r="H43" i="18"/>
  <c r="W321" i="17"/>
  <c r="M44" i="18" s="1"/>
  <c r="H44" i="18"/>
  <c r="U318" i="17"/>
  <c r="K41" i="18" s="1"/>
  <c r="H41" i="18"/>
  <c r="V322" i="17"/>
  <c r="L45" i="18" s="1"/>
  <c r="H45" i="18"/>
  <c r="V331" i="17"/>
  <c r="L54" i="18" s="1"/>
  <c r="H54" i="18"/>
  <c r="V337" i="17"/>
  <c r="L60" i="18" s="1"/>
  <c r="H60" i="18"/>
  <c r="V324" i="17"/>
  <c r="L47" i="18" s="1"/>
  <c r="H47" i="18"/>
  <c r="W328" i="17"/>
  <c r="M51" i="18" s="1"/>
  <c r="H51" i="18"/>
  <c r="V315" i="17"/>
  <c r="L38" i="18" s="1"/>
  <c r="H38" i="18"/>
  <c r="W330" i="17"/>
  <c r="M53" i="18" s="1"/>
  <c r="H53" i="18"/>
  <c r="T106" i="17"/>
  <c r="T217" i="17"/>
  <c r="X217" i="17" s="1"/>
  <c r="N517" i="18" s="1"/>
  <c r="T153" i="17"/>
  <c r="U153" i="17" s="1"/>
  <c r="K379" i="18" s="1"/>
  <c r="T297" i="17"/>
  <c r="V297" i="17" s="1"/>
  <c r="L726" i="18" s="1"/>
  <c r="T240" i="17"/>
  <c r="W240" i="17" s="1"/>
  <c r="M587" i="18" s="1"/>
  <c r="T176" i="17"/>
  <c r="V176" i="17" s="1"/>
  <c r="L419" i="18" s="1"/>
  <c r="T123" i="17"/>
  <c r="T298" i="17"/>
  <c r="U298" i="17" s="1"/>
  <c r="K727" i="18" s="1"/>
  <c r="T301" i="17"/>
  <c r="T162" i="17"/>
  <c r="X162" i="17" s="1"/>
  <c r="N402" i="18" s="1"/>
  <c r="T210" i="17"/>
  <c r="W210" i="17" s="1"/>
  <c r="M510" i="18" s="1"/>
  <c r="T226" i="17"/>
  <c r="W226" i="17" s="1"/>
  <c r="M547" i="18" s="1"/>
  <c r="T258" i="17"/>
  <c r="W258" i="17" s="1"/>
  <c r="M616" i="18" s="1"/>
  <c r="T290" i="17"/>
  <c r="V290" i="17" s="1"/>
  <c r="L709" i="18" s="1"/>
  <c r="T70" i="17"/>
  <c r="T81" i="17"/>
  <c r="U81" i="17" s="1"/>
  <c r="K225" i="18" s="1"/>
  <c r="T80" i="17"/>
  <c r="T118" i="17"/>
  <c r="V118" i="17" s="1"/>
  <c r="L292" i="18" s="1"/>
  <c r="T171" i="17"/>
  <c r="X171" i="17" s="1"/>
  <c r="N411" i="18" s="1"/>
  <c r="T203" i="17"/>
  <c r="T235" i="17"/>
  <c r="V235" i="17" s="1"/>
  <c r="L568" i="18" s="1"/>
  <c r="T267" i="17"/>
  <c r="U267" i="17" s="1"/>
  <c r="K646" i="18" s="1"/>
  <c r="T63" i="17"/>
  <c r="T50" i="17"/>
  <c r="X50" i="17" s="1"/>
  <c r="N166" i="18" s="1"/>
  <c r="T78" i="17"/>
  <c r="X78" i="17" s="1"/>
  <c r="N222" i="18" s="1"/>
  <c r="T97" i="17"/>
  <c r="V97" i="17" s="1"/>
  <c r="L246" i="18" s="1"/>
  <c r="T172" i="17"/>
  <c r="T181" i="17"/>
  <c r="U181" i="17" s="1"/>
  <c r="K424" i="18" s="1"/>
  <c r="T45" i="17"/>
  <c r="W45" i="17" s="1"/>
  <c r="M147" i="18" s="1"/>
  <c r="H147" i="18"/>
  <c r="T120" i="17"/>
  <c r="T196" i="17"/>
  <c r="U196" i="17" s="1"/>
  <c r="K476" i="18" s="1"/>
  <c r="T300" i="17"/>
  <c r="X300" i="17" s="1"/>
  <c r="N729" i="18" s="1"/>
  <c r="T273" i="17"/>
  <c r="V273" i="17" s="1"/>
  <c r="L664" i="18" s="1"/>
  <c r="T209" i="17"/>
  <c r="T177" i="17"/>
  <c r="U177" i="17" s="1"/>
  <c r="K420" i="18" s="1"/>
  <c r="T79" i="17"/>
  <c r="W79" i="17" s="1"/>
  <c r="M223" i="18" s="1"/>
  <c r="T306" i="17"/>
  <c r="W306" i="17" s="1"/>
  <c r="M339" i="18" s="1"/>
  <c r="T309" i="17"/>
  <c r="T264" i="17"/>
  <c r="W264" i="17" s="1"/>
  <c r="M643" i="18" s="1"/>
  <c r="T200" i="17"/>
  <c r="V200" i="17" s="1"/>
  <c r="L480" i="18" s="1"/>
  <c r="T68" i="17"/>
  <c r="T83" i="17"/>
  <c r="T125" i="17"/>
  <c r="U125" i="17" s="1"/>
  <c r="K299" i="18" s="1"/>
  <c r="T182" i="17"/>
  <c r="T214" i="17"/>
  <c r="V214" i="17" s="1"/>
  <c r="L514" i="18" s="1"/>
  <c r="T246" i="17"/>
  <c r="U246" i="17" s="1"/>
  <c r="K604" i="18" s="1"/>
  <c r="T294" i="17"/>
  <c r="V294" i="17" s="1"/>
  <c r="L723" i="18" s="1"/>
  <c r="T104" i="17"/>
  <c r="V104" i="17" s="1"/>
  <c r="L253" i="18" s="1"/>
  <c r="T41" i="17"/>
  <c r="H143" i="18"/>
  <c r="T302" i="17"/>
  <c r="T159" i="17"/>
  <c r="W159" i="17" s="1"/>
  <c r="M385" i="18" s="1"/>
  <c r="T191" i="17"/>
  <c r="T223" i="17"/>
  <c r="X223" i="17" s="1"/>
  <c r="N544" i="18" s="1"/>
  <c r="T255" i="17"/>
  <c r="U255" i="17" s="1"/>
  <c r="K613" i="18" s="1"/>
  <c r="T287" i="17"/>
  <c r="V287" i="17" s="1"/>
  <c r="L691" i="18" s="1"/>
  <c r="T39" i="17"/>
  <c r="W39" i="17" s="1"/>
  <c r="M141" i="18" s="1"/>
  <c r="H141" i="18"/>
  <c r="T42" i="17"/>
  <c r="V42" i="17" s="1"/>
  <c r="L144" i="18" s="1"/>
  <c r="H144" i="18"/>
  <c r="T220" i="17"/>
  <c r="W220" i="17" s="1"/>
  <c r="M520" i="18" s="1"/>
  <c r="T305" i="17"/>
  <c r="W305" i="17" s="1"/>
  <c r="M338" i="18" s="1"/>
  <c r="T229" i="17"/>
  <c r="U229" i="17" s="1"/>
  <c r="K550" i="18" s="1"/>
  <c r="T165" i="17"/>
  <c r="W165" i="17" s="1"/>
  <c r="M405" i="18" s="1"/>
  <c r="T138" i="17"/>
  <c r="V138" i="17" s="1"/>
  <c r="L349" i="18" s="1"/>
  <c r="H230" i="18"/>
  <c r="T205" i="17"/>
  <c r="T299" i="17"/>
  <c r="X299" i="17" s="1"/>
  <c r="N728" i="18" s="1"/>
  <c r="T292" i="17"/>
  <c r="V292" i="17" s="1"/>
  <c r="L711" i="18" s="1"/>
  <c r="T164" i="17"/>
  <c r="T89" i="17"/>
  <c r="T265" i="17"/>
  <c r="T233" i="17"/>
  <c r="U233" i="17" s="1"/>
  <c r="K566" i="18" s="1"/>
  <c r="T201" i="17"/>
  <c r="U201" i="17" s="1"/>
  <c r="K481" i="18" s="1"/>
  <c r="T169" i="17"/>
  <c r="V169" i="17" s="1"/>
  <c r="L409" i="18" s="1"/>
  <c r="T116" i="17"/>
  <c r="V116" i="17" s="1"/>
  <c r="L290" i="18" s="1"/>
  <c r="T72" i="17"/>
  <c r="U72" i="17" s="1"/>
  <c r="K197" i="18" s="1"/>
  <c r="T94" i="17"/>
  <c r="T288" i="17"/>
  <c r="U288" i="17" s="1"/>
  <c r="K707" i="18" s="1"/>
  <c r="T256" i="17"/>
  <c r="X256" i="17" s="1"/>
  <c r="N614" i="18" s="1"/>
  <c r="T224" i="17"/>
  <c r="V224" i="17" s="1"/>
  <c r="L545" i="18" s="1"/>
  <c r="T192" i="17"/>
  <c r="X192" i="17" s="1"/>
  <c r="N455" i="18" s="1"/>
  <c r="T160" i="17"/>
  <c r="U160" i="17" s="1"/>
  <c r="K386" i="18" s="1"/>
  <c r="T303" i="17"/>
  <c r="U303" i="17" s="1"/>
  <c r="K732" i="18" s="1"/>
  <c r="T107" i="17"/>
  <c r="T61" i="17"/>
  <c r="W61" i="17" s="1"/>
  <c r="M186" i="18" s="1"/>
  <c r="T147" i="17"/>
  <c r="H239" i="18"/>
  <c r="T75" i="17"/>
  <c r="V75" i="17" s="1"/>
  <c r="L200" i="18" s="1"/>
  <c r="T60" i="17"/>
  <c r="T113" i="17"/>
  <c r="W113" i="17" s="1"/>
  <c r="M276" i="18" s="1"/>
  <c r="T129" i="17"/>
  <c r="V129" i="17" s="1"/>
  <c r="L319" i="18" s="1"/>
  <c r="T154" i="17"/>
  <c r="U154" i="17" s="1"/>
  <c r="K380" i="18" s="1"/>
  <c r="T170" i="17"/>
  <c r="X170" i="17" s="1"/>
  <c r="N410" i="18" s="1"/>
  <c r="T186" i="17"/>
  <c r="U186" i="17" s="1"/>
  <c r="K429" i="18" s="1"/>
  <c r="T202" i="17"/>
  <c r="T218" i="17"/>
  <c r="V218" i="17" s="1"/>
  <c r="L518" i="18" s="1"/>
  <c r="T234" i="17"/>
  <c r="T250" i="17"/>
  <c r="V250" i="17" s="1"/>
  <c r="L608" i="18" s="1"/>
  <c r="T266" i="17"/>
  <c r="W266" i="17" s="1"/>
  <c r="M645" i="18" s="1"/>
  <c r="T282" i="17"/>
  <c r="V282" i="17" s="1"/>
  <c r="L686" i="18" s="1"/>
  <c r="T105" i="17"/>
  <c r="X105" i="17" s="1"/>
  <c r="N254" i="18" s="1"/>
  <c r="T55" i="17"/>
  <c r="U55" i="17" s="1"/>
  <c r="K171" i="18" s="1"/>
  <c r="T96" i="17"/>
  <c r="T65" i="17"/>
  <c r="V65" i="17" s="1"/>
  <c r="L190" i="18" s="1"/>
  <c r="T48" i="17"/>
  <c r="H150" i="18"/>
  <c r="T110" i="17"/>
  <c r="T126" i="17"/>
  <c r="W126" i="17" s="1"/>
  <c r="M300" i="18" s="1"/>
  <c r="T163" i="17"/>
  <c r="W163" i="17" s="1"/>
  <c r="M403" i="18" s="1"/>
  <c r="T179" i="17"/>
  <c r="U179" i="17" s="1"/>
  <c r="K422" i="18" s="1"/>
  <c r="T195" i="17"/>
  <c r="T211" i="17"/>
  <c r="U211" i="17" s="1"/>
  <c r="K511" i="18" s="1"/>
  <c r="T227" i="17"/>
  <c r="X227" i="17" s="1"/>
  <c r="N548" i="18" s="1"/>
  <c r="T243" i="17"/>
  <c r="X243" i="17" s="1"/>
  <c r="N590" i="18" s="1"/>
  <c r="T259" i="17"/>
  <c r="V259" i="17" s="1"/>
  <c r="L617" i="18" s="1"/>
  <c r="T275" i="17"/>
  <c r="X275" i="17" s="1"/>
  <c r="N666" i="18" s="1"/>
  <c r="T291" i="17"/>
  <c r="U291" i="17" s="1"/>
  <c r="K710" i="18" s="1"/>
  <c r="T308" i="17"/>
  <c r="T66" i="17"/>
  <c r="T84" i="17"/>
  <c r="W84" i="17" s="1"/>
  <c r="M228" i="18" s="1"/>
  <c r="T43" i="17"/>
  <c r="H145" i="18"/>
  <c r="T100" i="17"/>
  <c r="V100" i="17" s="1"/>
  <c r="L249" i="18" s="1"/>
  <c r="T59" i="17"/>
  <c r="V59" i="17" s="1"/>
  <c r="L184" i="18" s="1"/>
  <c r="T268" i="17"/>
  <c r="W268" i="17" s="1"/>
  <c r="M647" i="18" s="1"/>
  <c r="T204" i="17"/>
  <c r="U204" i="17" s="1"/>
  <c r="K484" i="18" s="1"/>
  <c r="T53" i="17"/>
  <c r="U53" i="17" s="1"/>
  <c r="K169" i="18" s="1"/>
  <c r="T277" i="17"/>
  <c r="V277" i="17" s="1"/>
  <c r="L668" i="18" s="1"/>
  <c r="T213" i="17"/>
  <c r="U213" i="17" s="1"/>
  <c r="K513" i="18" s="1"/>
  <c r="T54" i="17"/>
  <c r="W54" i="17" s="1"/>
  <c r="M170" i="18" s="1"/>
  <c r="T173" i="17"/>
  <c r="T260" i="17"/>
  <c r="T86" i="17"/>
  <c r="W86" i="17" s="1"/>
  <c r="M230" i="18" s="1"/>
  <c r="T157" i="17"/>
  <c r="X157" i="17" s="1"/>
  <c r="N383" i="18" s="1"/>
  <c r="T244" i="17"/>
  <c r="T281" i="17"/>
  <c r="X281" i="17" s="1"/>
  <c r="N685" i="18" s="1"/>
  <c r="T249" i="17"/>
  <c r="W249" i="17" s="1"/>
  <c r="M607" i="18" s="1"/>
  <c r="T185" i="17"/>
  <c r="V185" i="17" s="1"/>
  <c r="L428" i="18" s="1"/>
  <c r="T132" i="17"/>
  <c r="W132" i="17" s="1"/>
  <c r="M322" i="18" s="1"/>
  <c r="H224" i="18"/>
  <c r="T69" i="17"/>
  <c r="U69" i="17" s="1"/>
  <c r="K194" i="18" s="1"/>
  <c r="T152" i="17"/>
  <c r="T46" i="17"/>
  <c r="X46" i="17" s="1"/>
  <c r="N148" i="18" s="1"/>
  <c r="H148" i="18"/>
  <c r="T272" i="17"/>
  <c r="X272" i="17" s="1"/>
  <c r="N663" i="18" s="1"/>
  <c r="T208" i="17"/>
  <c r="T307" i="17"/>
  <c r="V307" i="17" s="1"/>
  <c r="L340" i="18" s="1"/>
  <c r="T102" i="17"/>
  <c r="U102" i="17" s="1"/>
  <c r="K251" i="18" s="1"/>
  <c r="T121" i="17"/>
  <c r="U121" i="17" s="1"/>
  <c r="K295" i="18" s="1"/>
  <c r="T178" i="17"/>
  <c r="T194" i="17"/>
  <c r="X194" i="17" s="1"/>
  <c r="N457" i="18" s="1"/>
  <c r="T242" i="17"/>
  <c r="V242" i="17" s="1"/>
  <c r="L589" i="18" s="1"/>
  <c r="T274" i="17"/>
  <c r="V274" i="17" s="1"/>
  <c r="L665" i="18" s="1"/>
  <c r="T141" i="17"/>
  <c r="U141" i="17" s="1"/>
  <c r="K352" i="18" s="1"/>
  <c r="H233" i="18"/>
  <c r="T49" i="17"/>
  <c r="W49" i="17" s="1"/>
  <c r="M151" i="18" s="1"/>
  <c r="H151" i="18"/>
  <c r="T134" i="17"/>
  <c r="U134" i="17" s="1"/>
  <c r="K324" i="18" s="1"/>
  <c r="H226" i="18"/>
  <c r="T155" i="17"/>
  <c r="V155" i="17" s="1"/>
  <c r="L381" i="18" s="1"/>
  <c r="T187" i="17"/>
  <c r="X187" i="17" s="1"/>
  <c r="N450" i="18" s="1"/>
  <c r="T219" i="17"/>
  <c r="X219" i="17" s="1"/>
  <c r="N519" i="18" s="1"/>
  <c r="T251" i="17"/>
  <c r="V251" i="17" s="1"/>
  <c r="L609" i="18" s="1"/>
  <c r="T283" i="17"/>
  <c r="V283" i="17" s="1"/>
  <c r="L687" i="18" s="1"/>
  <c r="T87" i="17"/>
  <c r="V87" i="17" s="1"/>
  <c r="L231" i="18" s="1"/>
  <c r="T145" i="17"/>
  <c r="U145" i="17" s="1"/>
  <c r="K356" i="18" s="1"/>
  <c r="H237" i="18"/>
  <c r="T142" i="17"/>
  <c r="X142" i="17" s="1"/>
  <c r="N353" i="18" s="1"/>
  <c r="H234" i="18"/>
  <c r="T74" i="17"/>
  <c r="U74" i="17" s="1"/>
  <c r="K199" i="18" s="1"/>
  <c r="T150" i="17"/>
  <c r="T236" i="17"/>
  <c r="V236" i="17" s="1"/>
  <c r="L569" i="18" s="1"/>
  <c r="T245" i="17"/>
  <c r="V245" i="17" s="1"/>
  <c r="L603" i="18" s="1"/>
  <c r="T128" i="17"/>
  <c r="W128" i="17" s="1"/>
  <c r="M302" i="18" s="1"/>
  <c r="T237" i="17"/>
  <c r="T189" i="17"/>
  <c r="V189" i="17" s="1"/>
  <c r="L452" i="18" s="1"/>
  <c r="T52" i="17"/>
  <c r="U52" i="17" s="1"/>
  <c r="K168" i="18" s="1"/>
  <c r="T285" i="17"/>
  <c r="T85" i="17"/>
  <c r="W85" i="17" s="1"/>
  <c r="M229" i="18" s="1"/>
  <c r="T241" i="17"/>
  <c r="X241" i="17" s="1"/>
  <c r="N588" i="18" s="1"/>
  <c r="T124" i="17"/>
  <c r="V124" i="17" s="1"/>
  <c r="L298" i="18" s="1"/>
  <c r="T101" i="17"/>
  <c r="W101" i="17" s="1"/>
  <c r="M250" i="18" s="1"/>
  <c r="T296" i="17"/>
  <c r="X296" i="17" s="1"/>
  <c r="N725" i="18" s="1"/>
  <c r="T232" i="17"/>
  <c r="W232" i="17" s="1"/>
  <c r="M565" i="18" s="1"/>
  <c r="T168" i="17"/>
  <c r="T115" i="17"/>
  <c r="X115" i="17" s="1"/>
  <c r="N278" i="18" s="1"/>
  <c r="T71" i="17"/>
  <c r="U71" i="17" s="1"/>
  <c r="K196" i="18" s="1"/>
  <c r="T44" i="17"/>
  <c r="U44" i="17" s="1"/>
  <c r="K146" i="18" s="1"/>
  <c r="H146" i="18"/>
  <c r="T109" i="17"/>
  <c r="V109" i="17" s="1"/>
  <c r="L272" i="18" s="1"/>
  <c r="T166" i="17"/>
  <c r="V166" i="17" s="1"/>
  <c r="L406" i="18" s="1"/>
  <c r="T198" i="17"/>
  <c r="U198" i="17" s="1"/>
  <c r="K478" i="18" s="1"/>
  <c r="T230" i="17"/>
  <c r="V230" i="17" s="1"/>
  <c r="L563" i="18" s="1"/>
  <c r="T262" i="17"/>
  <c r="U262" i="17" s="1"/>
  <c r="K641" i="18" s="1"/>
  <c r="T278" i="17"/>
  <c r="V278" i="17" s="1"/>
  <c r="L669" i="18" s="1"/>
  <c r="T90" i="17"/>
  <c r="X90" i="17" s="1"/>
  <c r="N234" i="18" s="1"/>
  <c r="T73" i="17"/>
  <c r="T122" i="17"/>
  <c r="U122" i="17" s="1"/>
  <c r="K296" i="18" s="1"/>
  <c r="T175" i="17"/>
  <c r="T207" i="17"/>
  <c r="X207" i="17" s="1"/>
  <c r="N487" i="18" s="1"/>
  <c r="T239" i="17"/>
  <c r="X239" i="17" s="1"/>
  <c r="N586" i="18" s="1"/>
  <c r="T271" i="17"/>
  <c r="X271" i="17" s="1"/>
  <c r="N662" i="18" s="1"/>
  <c r="T151" i="17"/>
  <c r="X151" i="17" s="1"/>
  <c r="N362" i="18" s="1"/>
  <c r="T67" i="17"/>
  <c r="T98" i="17"/>
  <c r="W98" i="17" s="1"/>
  <c r="M247" i="18" s="1"/>
  <c r="T148" i="17"/>
  <c r="V148" i="17" s="1"/>
  <c r="L359" i="18" s="1"/>
  <c r="H240" i="18"/>
  <c r="T284" i="17"/>
  <c r="X284" i="17" s="1"/>
  <c r="N688" i="18" s="1"/>
  <c r="T156" i="17"/>
  <c r="X156" i="17" s="1"/>
  <c r="N382" i="18" s="1"/>
  <c r="T91" i="17"/>
  <c r="T293" i="17"/>
  <c r="W293" i="17" s="1"/>
  <c r="M712" i="18" s="1"/>
  <c r="T112" i="17"/>
  <c r="X112" i="17" s="1"/>
  <c r="N275" i="18" s="1"/>
  <c r="T77" i="17"/>
  <c r="V77" i="17" s="1"/>
  <c r="L202" i="18" s="1"/>
  <c r="T221" i="17"/>
  <c r="X221" i="17" s="1"/>
  <c r="N521" i="18" s="1"/>
  <c r="T47" i="17"/>
  <c r="W47" i="17" s="1"/>
  <c r="M149" i="18" s="1"/>
  <c r="H149" i="18"/>
  <c r="T289" i="17"/>
  <c r="W289" i="17" s="1"/>
  <c r="M708" i="18" s="1"/>
  <c r="T257" i="17"/>
  <c r="W257" i="17" s="1"/>
  <c r="M615" i="18" s="1"/>
  <c r="T225" i="17"/>
  <c r="X225" i="17" s="1"/>
  <c r="N546" i="18" s="1"/>
  <c r="T193" i="17"/>
  <c r="U193" i="17" s="1"/>
  <c r="K456" i="18" s="1"/>
  <c r="T161" i="17"/>
  <c r="W161" i="17" s="1"/>
  <c r="M387" i="18" s="1"/>
  <c r="T304" i="17"/>
  <c r="X304" i="17" s="1"/>
  <c r="N733" i="18" s="1"/>
  <c r="T108" i="17"/>
  <c r="U108" i="17" s="1"/>
  <c r="K257" i="18" s="1"/>
  <c r="T40" i="17"/>
  <c r="U40" i="17" s="1"/>
  <c r="K142" i="18" s="1"/>
  <c r="H142" i="18"/>
  <c r="T139" i="17"/>
  <c r="U139" i="17" s="1"/>
  <c r="K350" i="18" s="1"/>
  <c r="H231" i="18"/>
  <c r="T82" i="17"/>
  <c r="U82" i="17" s="1"/>
  <c r="K226" i="18" s="1"/>
  <c r="T310" i="17"/>
  <c r="X310" i="17" s="1"/>
  <c r="N343" i="18" s="1"/>
  <c r="T280" i="17"/>
  <c r="W280" i="17" s="1"/>
  <c r="M684" i="18" s="1"/>
  <c r="T248" i="17"/>
  <c r="U248" i="17" s="1"/>
  <c r="K606" i="18" s="1"/>
  <c r="T216" i="17"/>
  <c r="X216" i="17" s="1"/>
  <c r="N516" i="18" s="1"/>
  <c r="T184" i="17"/>
  <c r="X184" i="17" s="1"/>
  <c r="N427" i="18" s="1"/>
  <c r="T131" i="17"/>
  <c r="X131" i="17" s="1"/>
  <c r="N321" i="18" s="1"/>
  <c r="H223" i="18"/>
  <c r="T93" i="17"/>
  <c r="W93" i="17" s="1"/>
  <c r="M237" i="18" s="1"/>
  <c r="T76" i="17"/>
  <c r="W76" i="17" s="1"/>
  <c r="M201" i="18" s="1"/>
  <c r="T117" i="17"/>
  <c r="V117" i="17" s="1"/>
  <c r="L291" i="18" s="1"/>
  <c r="T133" i="17"/>
  <c r="U133" i="17" s="1"/>
  <c r="K323" i="18" s="1"/>
  <c r="H225" i="18"/>
  <c r="T158" i="17"/>
  <c r="X158" i="17" s="1"/>
  <c r="N384" i="18" s="1"/>
  <c r="T174" i="17"/>
  <c r="T190" i="17"/>
  <c r="W190" i="17" s="1"/>
  <c r="M453" i="18" s="1"/>
  <c r="T206" i="17"/>
  <c r="V206" i="17" s="1"/>
  <c r="L486" i="18" s="1"/>
  <c r="T222" i="17"/>
  <c r="U222" i="17" s="1"/>
  <c r="K543" i="18" s="1"/>
  <c r="T238" i="17"/>
  <c r="W238" i="17" s="1"/>
  <c r="M585" i="18" s="1"/>
  <c r="T254" i="17"/>
  <c r="U254" i="17" s="1"/>
  <c r="K612" i="18" s="1"/>
  <c r="T270" i="17"/>
  <c r="V270" i="17" s="1"/>
  <c r="L661" i="18" s="1"/>
  <c r="T286" i="17"/>
  <c r="U286" i="17" s="1"/>
  <c r="K690" i="18" s="1"/>
  <c r="T62" i="17"/>
  <c r="U62" i="17" s="1"/>
  <c r="K187" i="18" s="1"/>
  <c r="T149" i="17"/>
  <c r="X149" i="17" s="1"/>
  <c r="N360" i="18" s="1"/>
  <c r="T88" i="17"/>
  <c r="T57" i="17"/>
  <c r="U57" i="17" s="1"/>
  <c r="K173" i="18" s="1"/>
  <c r="T64" i="17"/>
  <c r="T114" i="17"/>
  <c r="W114" i="17" s="1"/>
  <c r="M277" i="18" s="1"/>
  <c r="T130" i="17"/>
  <c r="U130" i="17" s="1"/>
  <c r="K320" i="18" s="1"/>
  <c r="T167" i="17"/>
  <c r="V167" i="17" s="1"/>
  <c r="L407" i="18" s="1"/>
  <c r="T183" i="17"/>
  <c r="U183" i="17" s="1"/>
  <c r="K426" i="18" s="1"/>
  <c r="T199" i="17"/>
  <c r="V199" i="17" s="1"/>
  <c r="L479" i="18" s="1"/>
  <c r="T215" i="17"/>
  <c r="U215" i="17" s="1"/>
  <c r="K515" i="18" s="1"/>
  <c r="T231" i="17"/>
  <c r="W231" i="17" s="1"/>
  <c r="M564" i="18" s="1"/>
  <c r="T247" i="17"/>
  <c r="U247" i="17" s="1"/>
  <c r="K605" i="18" s="1"/>
  <c r="T263" i="17"/>
  <c r="V263" i="17" s="1"/>
  <c r="L642" i="18" s="1"/>
  <c r="T279" i="17"/>
  <c r="U279" i="17" s="1"/>
  <c r="K683" i="18" s="1"/>
  <c r="T295" i="17"/>
  <c r="U295" i="17" s="1"/>
  <c r="K724" i="18" s="1"/>
  <c r="T137" i="17"/>
  <c r="V137" i="17" s="1"/>
  <c r="L327" i="18" s="1"/>
  <c r="H229" i="18"/>
  <c r="T92" i="17"/>
  <c r="X92" i="17" s="1"/>
  <c r="N236" i="18" s="1"/>
  <c r="T51" i="17"/>
  <c r="X51" i="17" s="1"/>
  <c r="N167" i="18" s="1"/>
  <c r="T143" i="17"/>
  <c r="W143" i="17" s="1"/>
  <c r="M354" i="18" s="1"/>
  <c r="H235" i="18"/>
  <c r="T58" i="17"/>
  <c r="X58" i="17" s="1"/>
  <c r="N174" i="18" s="1"/>
  <c r="T140" i="17"/>
  <c r="V140" i="17" s="1"/>
  <c r="L351" i="18" s="1"/>
  <c r="H232" i="18"/>
  <c r="T95" i="17"/>
  <c r="V95" i="17" s="1"/>
  <c r="L239" i="18" s="1"/>
  <c r="T252" i="17"/>
  <c r="T188" i="17"/>
  <c r="V188" i="17" s="1"/>
  <c r="L451" i="18" s="1"/>
  <c r="T119" i="17"/>
  <c r="T146" i="17"/>
  <c r="U146" i="17" s="1"/>
  <c r="K357" i="18" s="1"/>
  <c r="H238" i="18"/>
  <c r="T261" i="17"/>
  <c r="V261" i="17" s="1"/>
  <c r="L640" i="18" s="1"/>
  <c r="T197" i="17"/>
  <c r="T56" i="17"/>
  <c r="T144" i="17"/>
  <c r="X144" i="17" s="1"/>
  <c r="N355" i="18" s="1"/>
  <c r="H236" i="18"/>
  <c r="T135" i="17"/>
  <c r="U135" i="17" s="1"/>
  <c r="K325" i="18" s="1"/>
  <c r="H227" i="18"/>
  <c r="T269" i="17"/>
  <c r="X269" i="17" s="1"/>
  <c r="N648" i="18" s="1"/>
  <c r="T136" i="17"/>
  <c r="U136" i="17" s="1"/>
  <c r="K326" i="18" s="1"/>
  <c r="H228" i="18"/>
  <c r="T253" i="17"/>
  <c r="W253" i="17" s="1"/>
  <c r="M611" i="18" s="1"/>
  <c r="T228" i="17"/>
  <c r="T111" i="17"/>
  <c r="W111" i="17" s="1"/>
  <c r="M274" i="18" s="1"/>
  <c r="T99" i="17"/>
  <c r="V99" i="17" s="1"/>
  <c r="L248" i="18" s="1"/>
  <c r="T103" i="17"/>
  <c r="X103" i="17" s="1"/>
  <c r="N252" i="18" s="1"/>
  <c r="T127" i="17"/>
  <c r="T212" i="17"/>
  <c r="V212" i="17" s="1"/>
  <c r="L512" i="18" s="1"/>
  <c r="T180" i="17"/>
  <c r="T276" i="17"/>
  <c r="V276" i="17" s="1"/>
  <c r="L667" i="18" s="1"/>
  <c r="W40" i="17" l="1"/>
  <c r="M142" i="18" s="1"/>
  <c r="U150" i="17"/>
  <c r="K361" i="18" s="1"/>
  <c r="V321" i="17"/>
  <c r="L44" i="18" s="1"/>
  <c r="W313" i="17"/>
  <c r="M36" i="18" s="1"/>
  <c r="X332" i="17"/>
  <c r="N55" i="18" s="1"/>
  <c r="U357" i="17"/>
  <c r="K99" i="18" s="1"/>
  <c r="N90" i="18"/>
  <c r="N93" i="18"/>
  <c r="K91" i="18"/>
  <c r="N92" i="18"/>
  <c r="M90" i="18"/>
  <c r="K90" i="18"/>
  <c r="X372" i="17"/>
  <c r="N114" i="18" s="1"/>
  <c r="M92" i="18"/>
  <c r="K93" i="18"/>
  <c r="X367" i="17"/>
  <c r="N109" i="18" s="1"/>
  <c r="W359" i="17"/>
  <c r="M101" i="18" s="1"/>
  <c r="X357" i="17"/>
  <c r="N99" i="18" s="1"/>
  <c r="X363" i="17"/>
  <c r="N105" i="18" s="1"/>
  <c r="U370" i="17"/>
  <c r="K112" i="18" s="1"/>
  <c r="X334" i="17"/>
  <c r="N57" i="18" s="1"/>
  <c r="X326" i="17"/>
  <c r="N49" i="18" s="1"/>
  <c r="W38" i="17"/>
  <c r="M140" i="18" s="1"/>
  <c r="V326" i="17"/>
  <c r="L49" i="18" s="1"/>
  <c r="V328" i="17"/>
  <c r="L51" i="18" s="1"/>
  <c r="U38" i="17"/>
  <c r="K140" i="18" s="1"/>
  <c r="V38" i="17"/>
  <c r="L140" i="18" s="1"/>
  <c r="V219" i="17"/>
  <c r="L519" i="18" s="1"/>
  <c r="X242" i="17"/>
  <c r="N589" i="18" s="1"/>
  <c r="U142" i="17"/>
  <c r="K353" i="18" s="1"/>
  <c r="U249" i="17"/>
  <c r="K607" i="18" s="1"/>
  <c r="W87" i="17"/>
  <c r="M231" i="18" s="1"/>
  <c r="V102" i="17"/>
  <c r="L251" i="18" s="1"/>
  <c r="W102" i="17"/>
  <c r="M251" i="18" s="1"/>
  <c r="X47" i="17"/>
  <c r="N149" i="18" s="1"/>
  <c r="U241" i="17"/>
  <c r="K588" i="18" s="1"/>
  <c r="V262" i="17"/>
  <c r="L641" i="18" s="1"/>
  <c r="W198" i="17"/>
  <c r="M478" i="18" s="1"/>
  <c r="X71" i="17"/>
  <c r="N196" i="18" s="1"/>
  <c r="W189" i="17"/>
  <c r="M452" i="18" s="1"/>
  <c r="V216" i="17"/>
  <c r="L516" i="18" s="1"/>
  <c r="X270" i="17"/>
  <c r="N661" i="18" s="1"/>
  <c r="U263" i="17"/>
  <c r="K642" i="18" s="1"/>
  <c r="U304" i="17"/>
  <c r="K733" i="18" s="1"/>
  <c r="U206" i="17"/>
  <c r="K486" i="18" s="1"/>
  <c r="X280" i="17"/>
  <c r="N684" i="18" s="1"/>
  <c r="X148" i="17"/>
  <c r="N359" i="18" s="1"/>
  <c r="X82" i="17"/>
  <c r="N226" i="18" s="1"/>
  <c r="X124" i="17"/>
  <c r="N298" i="18" s="1"/>
  <c r="V193" i="17"/>
  <c r="L456" i="18" s="1"/>
  <c r="W141" i="17"/>
  <c r="M352" i="18" s="1"/>
  <c r="X87" i="17"/>
  <c r="N231" i="18" s="1"/>
  <c r="X132" i="17"/>
  <c r="N322" i="18" s="1"/>
  <c r="X262" i="17"/>
  <c r="N641" i="18" s="1"/>
  <c r="X238" i="17"/>
  <c r="N585" i="18" s="1"/>
  <c r="U239" i="17"/>
  <c r="K586" i="18" s="1"/>
  <c r="V213" i="17"/>
  <c r="L513" i="18" s="1"/>
  <c r="X102" i="17"/>
  <c r="N251" i="18" s="1"/>
  <c r="X231" i="17"/>
  <c r="N564" i="18" s="1"/>
  <c r="U199" i="17"/>
  <c r="K479" i="18" s="1"/>
  <c r="X295" i="17"/>
  <c r="N724" i="18" s="1"/>
  <c r="W263" i="17"/>
  <c r="M642" i="18" s="1"/>
  <c r="V62" i="17"/>
  <c r="L187" i="18" s="1"/>
  <c r="X117" i="17"/>
  <c r="N291" i="18" s="1"/>
  <c r="U87" i="17"/>
  <c r="K231" i="18" s="1"/>
  <c r="U242" i="17"/>
  <c r="K589" i="18" s="1"/>
  <c r="V82" i="17"/>
  <c r="L226" i="18" s="1"/>
  <c r="V295" i="17"/>
  <c r="L724" i="18" s="1"/>
  <c r="U231" i="17"/>
  <c r="K564" i="18" s="1"/>
  <c r="W62" i="17"/>
  <c r="M187" i="18" s="1"/>
  <c r="X198" i="17"/>
  <c r="N478" i="18" s="1"/>
  <c r="U270" i="17"/>
  <c r="K661" i="18" s="1"/>
  <c r="U284" i="17"/>
  <c r="K688" i="18" s="1"/>
  <c r="W242" i="17"/>
  <c r="M589" i="18" s="1"/>
  <c r="W82" i="17"/>
  <c r="M226" i="18" s="1"/>
  <c r="W295" i="17"/>
  <c r="M724" i="18" s="1"/>
  <c r="X263" i="17"/>
  <c r="N642" i="18" s="1"/>
  <c r="V231" i="17"/>
  <c r="L564" i="18" s="1"/>
  <c r="X62" i="17"/>
  <c r="N187" i="18" s="1"/>
  <c r="W262" i="17"/>
  <c r="M641" i="18" s="1"/>
  <c r="V198" i="17"/>
  <c r="L478" i="18" s="1"/>
  <c r="W270" i="17"/>
  <c r="M661" i="18" s="1"/>
  <c r="W275" i="17"/>
  <c r="M666" i="18" s="1"/>
  <c r="U100" i="17"/>
  <c r="K249" i="18" s="1"/>
  <c r="U65" i="17"/>
  <c r="K190" i="18" s="1"/>
  <c r="U50" i="17"/>
  <c r="K166" i="18" s="1"/>
  <c r="X287" i="17"/>
  <c r="N691" i="18" s="1"/>
  <c r="V223" i="17"/>
  <c r="L544" i="18" s="1"/>
  <c r="W235" i="17"/>
  <c r="M568" i="18" s="1"/>
  <c r="X42" i="17"/>
  <c r="N144" i="18" s="1"/>
  <c r="W100" i="17"/>
  <c r="M249" i="18" s="1"/>
  <c r="U287" i="17"/>
  <c r="K691" i="18" s="1"/>
  <c r="W223" i="17"/>
  <c r="M544" i="18" s="1"/>
  <c r="U290" i="17"/>
  <c r="K709" i="18" s="1"/>
  <c r="W109" i="17"/>
  <c r="M272" i="18" s="1"/>
  <c r="W50" i="17"/>
  <c r="M166" i="18" s="1"/>
  <c r="W282" i="17"/>
  <c r="M686" i="18" s="1"/>
  <c r="U165" i="17"/>
  <c r="K405" i="18" s="1"/>
  <c r="V39" i="17"/>
  <c r="L141" i="18" s="1"/>
  <c r="X99" i="17"/>
  <c r="N248" i="18" s="1"/>
  <c r="W236" i="17"/>
  <c r="M569" i="18" s="1"/>
  <c r="U176" i="17"/>
  <c r="K419" i="18" s="1"/>
  <c r="W218" i="17"/>
  <c r="M518" i="18" s="1"/>
  <c r="V233" i="17"/>
  <c r="L566" i="18" s="1"/>
  <c r="V171" i="17"/>
  <c r="L411" i="18" s="1"/>
  <c r="X55" i="17"/>
  <c r="N171" i="18" s="1"/>
  <c r="U39" i="17"/>
  <c r="K141" i="18" s="1"/>
  <c r="X39" i="17"/>
  <c r="N141" i="18" s="1"/>
  <c r="V55" i="17"/>
  <c r="L171" i="18" s="1"/>
  <c r="W105" i="17"/>
  <c r="M254" i="18" s="1"/>
  <c r="X254" i="17"/>
  <c r="N612" i="18" s="1"/>
  <c r="U103" i="17"/>
  <c r="K252" i="18" s="1"/>
  <c r="W286" i="17"/>
  <c r="M690" i="18" s="1"/>
  <c r="U126" i="17"/>
  <c r="K300" i="18" s="1"/>
  <c r="W294" i="17"/>
  <c r="M723" i="18" s="1"/>
  <c r="U192" i="17"/>
  <c r="K455" i="18" s="1"/>
  <c r="V190" i="17"/>
  <c r="L453" i="18" s="1"/>
  <c r="U218" i="17"/>
  <c r="K518" i="18" s="1"/>
  <c r="W81" i="17"/>
  <c r="M225" i="18" s="1"/>
  <c r="X75" i="17"/>
  <c r="N200" i="18" s="1"/>
  <c r="V179" i="17"/>
  <c r="L422" i="18" s="1"/>
  <c r="V269" i="17"/>
  <c r="L648" i="18" s="1"/>
  <c r="U272" i="17"/>
  <c r="K663" i="18" s="1"/>
  <c r="W184" i="17"/>
  <c r="M427" i="18" s="1"/>
  <c r="V211" i="17"/>
  <c r="L511" i="18" s="1"/>
  <c r="W273" i="17"/>
  <c r="M664" i="18" s="1"/>
  <c r="X294" i="17"/>
  <c r="N723" i="18" s="1"/>
  <c r="X129" i="17"/>
  <c r="N319" i="18" s="1"/>
  <c r="X303" i="17"/>
  <c r="N732" i="18" s="1"/>
  <c r="W297" i="17"/>
  <c r="M726" i="18" s="1"/>
  <c r="U250" i="17"/>
  <c r="K608" i="18" s="1"/>
  <c r="U118" i="17"/>
  <c r="K292" i="18" s="1"/>
  <c r="V144" i="17"/>
  <c r="L355" i="18" s="1"/>
  <c r="W104" i="17"/>
  <c r="M253" i="18" s="1"/>
  <c r="V146" i="17"/>
  <c r="L357" i="18" s="1"/>
  <c r="X292" i="17"/>
  <c r="N711" i="18" s="1"/>
  <c r="X368" i="17"/>
  <c r="N110" i="18" s="1"/>
  <c r="K94" i="18"/>
  <c r="X318" i="17"/>
  <c r="N41" i="18" s="1"/>
  <c r="U336" i="17"/>
  <c r="K59" i="18" s="1"/>
  <c r="X315" i="17"/>
  <c r="N38" i="18" s="1"/>
  <c r="V318" i="17"/>
  <c r="L41" i="18" s="1"/>
  <c r="U324" i="17"/>
  <c r="K47" i="18" s="1"/>
  <c r="N95" i="18"/>
  <c r="U359" i="17"/>
  <c r="K101" i="18" s="1"/>
  <c r="L91" i="18"/>
  <c r="X356" i="17"/>
  <c r="N98" i="18" s="1"/>
  <c r="V372" i="17"/>
  <c r="L114" i="18" s="1"/>
  <c r="U364" i="17"/>
  <c r="K106" i="18" s="1"/>
  <c r="U356" i="17"/>
  <c r="K98" i="18" s="1"/>
  <c r="W370" i="17"/>
  <c r="M112" i="18" s="1"/>
  <c r="X330" i="17"/>
  <c r="N53" i="18" s="1"/>
  <c r="V323" i="17"/>
  <c r="L46" i="18" s="1"/>
  <c r="U327" i="17"/>
  <c r="K50" i="18" s="1"/>
  <c r="X314" i="17"/>
  <c r="N37" i="18" s="1"/>
  <c r="X331" i="17"/>
  <c r="N54" i="18" s="1"/>
  <c r="W315" i="17"/>
  <c r="M38" i="18" s="1"/>
  <c r="V319" i="17"/>
  <c r="L42" i="18" s="1"/>
  <c r="X325" i="17"/>
  <c r="N48" i="18" s="1"/>
  <c r="V335" i="17"/>
  <c r="L58" i="18" s="1"/>
  <c r="X323" i="17"/>
  <c r="N46" i="18" s="1"/>
  <c r="W327" i="17"/>
  <c r="M50" i="18" s="1"/>
  <c r="U314" i="17"/>
  <c r="K37" i="18" s="1"/>
  <c r="U335" i="17"/>
  <c r="K58" i="18" s="1"/>
  <c r="V320" i="17"/>
  <c r="L43" i="18" s="1"/>
  <c r="W336" i="17"/>
  <c r="M59" i="18" s="1"/>
  <c r="X324" i="17"/>
  <c r="N47" i="18" s="1"/>
  <c r="X320" i="17"/>
  <c r="N43" i="18" s="1"/>
  <c r="U319" i="17"/>
  <c r="K42" i="18" s="1"/>
  <c r="W320" i="17"/>
  <c r="M43" i="18" s="1"/>
  <c r="W318" i="17"/>
  <c r="M41" i="18" s="1"/>
  <c r="X98" i="17"/>
  <c r="N247" i="18" s="1"/>
  <c r="X232" i="17"/>
  <c r="N565" i="18" s="1"/>
  <c r="U158" i="17"/>
  <c r="K384" i="18" s="1"/>
  <c r="V69" i="17"/>
  <c r="L194" i="18" s="1"/>
  <c r="X307" i="17"/>
  <c r="N340" i="18" s="1"/>
  <c r="W97" i="17"/>
  <c r="M246" i="18" s="1"/>
  <c r="W243" i="17"/>
  <c r="M590" i="18" s="1"/>
  <c r="V226" i="17"/>
  <c r="L547" i="18" s="1"/>
  <c r="W42" i="17"/>
  <c r="M144" i="18" s="1"/>
  <c r="W214" i="17"/>
  <c r="M514" i="18" s="1"/>
  <c r="U129" i="17"/>
  <c r="K319" i="18" s="1"/>
  <c r="X116" i="17"/>
  <c r="N290" i="18" s="1"/>
  <c r="W256" i="17"/>
  <c r="M614" i="18" s="1"/>
  <c r="V108" i="17"/>
  <c r="L257" i="18" s="1"/>
  <c r="V187" i="17"/>
  <c r="L450" i="18" s="1"/>
  <c r="U282" i="17"/>
  <c r="K686" i="18" s="1"/>
  <c r="X218" i="17"/>
  <c r="N518" i="18" s="1"/>
  <c r="V159" i="17"/>
  <c r="L385" i="18" s="1"/>
  <c r="V84" i="17"/>
  <c r="L228" i="18" s="1"/>
  <c r="U235" i="17"/>
  <c r="K568" i="18" s="1"/>
  <c r="X118" i="17"/>
  <c r="N292" i="18" s="1"/>
  <c r="W186" i="17"/>
  <c r="M429" i="18" s="1"/>
  <c r="V162" i="17"/>
  <c r="L402" i="18" s="1"/>
  <c r="W179" i="17"/>
  <c r="M422" i="18" s="1"/>
  <c r="U162" i="17"/>
  <c r="K402" i="18" s="1"/>
  <c r="X159" i="17"/>
  <c r="N385" i="18" s="1"/>
  <c r="V177" i="17"/>
  <c r="L420" i="18" s="1"/>
  <c r="U61" i="17"/>
  <c r="K186" i="18" s="1"/>
  <c r="X65" i="17"/>
  <c r="N190" i="18" s="1"/>
  <c r="V289" i="17"/>
  <c r="L708" i="18" s="1"/>
  <c r="W222" i="17"/>
  <c r="M543" i="18" s="1"/>
  <c r="U92" i="17"/>
  <c r="K236" i="18" s="1"/>
  <c r="X248" i="17"/>
  <c r="N606" i="18" s="1"/>
  <c r="V293" i="17"/>
  <c r="L712" i="18" s="1"/>
  <c r="V221" i="17"/>
  <c r="L521" i="18" s="1"/>
  <c r="U185" i="17"/>
  <c r="K428" i="18" s="1"/>
  <c r="W211" i="17"/>
  <c r="M511" i="18" s="1"/>
  <c r="U97" i="17"/>
  <c r="K246" i="18" s="1"/>
  <c r="U243" i="17"/>
  <c r="K590" i="18" s="1"/>
  <c r="V126" i="17"/>
  <c r="L300" i="18" s="1"/>
  <c r="X290" i="17"/>
  <c r="N709" i="18" s="1"/>
  <c r="U226" i="17"/>
  <c r="K547" i="18" s="1"/>
  <c r="V217" i="17"/>
  <c r="L517" i="18" s="1"/>
  <c r="W279" i="17"/>
  <c r="M683" i="18" s="1"/>
  <c r="X247" i="17"/>
  <c r="N605" i="18" s="1"/>
  <c r="W215" i="17"/>
  <c r="M515" i="18" s="1"/>
  <c r="X278" i="17"/>
  <c r="N669" i="18" s="1"/>
  <c r="U214" i="17"/>
  <c r="K514" i="18" s="1"/>
  <c r="V186" i="17"/>
  <c r="L429" i="18" s="1"/>
  <c r="W192" i="17"/>
  <c r="M455" i="18" s="1"/>
  <c r="W154" i="17"/>
  <c r="M380" i="18" s="1"/>
  <c r="X154" i="17"/>
  <c r="N380" i="18" s="1"/>
  <c r="W250" i="17"/>
  <c r="M608" i="18" s="1"/>
  <c r="W116" i="17"/>
  <c r="M290" i="18" s="1"/>
  <c r="V207" i="17"/>
  <c r="L487" i="18" s="1"/>
  <c r="U84" i="17"/>
  <c r="K228" i="18" s="1"/>
  <c r="U171" i="17"/>
  <c r="K411" i="18" s="1"/>
  <c r="X81" i="17"/>
  <c r="N225" i="18" s="1"/>
  <c r="X179" i="17"/>
  <c r="N422" i="18" s="1"/>
  <c r="X169" i="17"/>
  <c r="N409" i="18" s="1"/>
  <c r="X226" i="17"/>
  <c r="N547" i="18" s="1"/>
  <c r="V305" i="17"/>
  <c r="L338" i="18" s="1"/>
  <c r="V183" i="17"/>
  <c r="L426" i="18" s="1"/>
  <c r="X196" i="17"/>
  <c r="N476" i="18" s="1"/>
  <c r="U292" i="17"/>
  <c r="K711" i="18" s="1"/>
  <c r="W65" i="17"/>
  <c r="M190" i="18" s="1"/>
  <c r="X305" i="17"/>
  <c r="N338" i="18" s="1"/>
  <c r="X74" i="17"/>
  <c r="N199" i="18" s="1"/>
  <c r="U274" i="17"/>
  <c r="K665" i="18" s="1"/>
  <c r="V151" i="17"/>
  <c r="L362" i="18" s="1"/>
  <c r="X251" i="17"/>
  <c r="N609" i="18" s="1"/>
  <c r="W134" i="17"/>
  <c r="M324" i="18" s="1"/>
  <c r="V133" i="17"/>
  <c r="L323" i="18" s="1"/>
  <c r="U140" i="17"/>
  <c r="K351" i="18" s="1"/>
  <c r="U271" i="17"/>
  <c r="K662" i="18" s="1"/>
  <c r="X54" i="17"/>
  <c r="N170" i="18" s="1"/>
  <c r="W229" i="17"/>
  <c r="M550" i="18" s="1"/>
  <c r="U128" i="17"/>
  <c r="K302" i="18" s="1"/>
  <c r="V272" i="17"/>
  <c r="L663" i="18" s="1"/>
  <c r="W115" i="17"/>
  <c r="M278" i="18" s="1"/>
  <c r="V291" i="17"/>
  <c r="L710" i="18" s="1"/>
  <c r="V125" i="17"/>
  <c r="L299" i="18" s="1"/>
  <c r="W281" i="17"/>
  <c r="M685" i="18" s="1"/>
  <c r="X130" i="17"/>
  <c r="N320" i="18" s="1"/>
  <c r="W307" i="17"/>
  <c r="M340" i="18" s="1"/>
  <c r="V90" i="17"/>
  <c r="L234" i="18" s="1"/>
  <c r="W144" i="17"/>
  <c r="M355" i="18" s="1"/>
  <c r="W131" i="17"/>
  <c r="M321" i="18" s="1"/>
  <c r="W135" i="17"/>
  <c r="M325" i="18" s="1"/>
  <c r="U157" i="17"/>
  <c r="K383" i="18" s="1"/>
  <c r="W277" i="17"/>
  <c r="M668" i="18" s="1"/>
  <c r="V204" i="17"/>
  <c r="L484" i="18" s="1"/>
  <c r="W185" i="17"/>
  <c r="M428" i="18" s="1"/>
  <c r="X49" i="17"/>
  <c r="N151" i="18" s="1"/>
  <c r="X183" i="17"/>
  <c r="N426" i="18" s="1"/>
  <c r="V53" i="17"/>
  <c r="L169" i="18" s="1"/>
  <c r="X276" i="17"/>
  <c r="N667" i="18" s="1"/>
  <c r="X145" i="17"/>
  <c r="N356" i="18" s="1"/>
  <c r="X230" i="17"/>
  <c r="N563" i="18" s="1"/>
  <c r="W46" i="17"/>
  <c r="M148" i="18" s="1"/>
  <c r="U225" i="17"/>
  <c r="K546" i="18" s="1"/>
  <c r="X253" i="17"/>
  <c r="N611" i="18" s="1"/>
  <c r="W183" i="17"/>
  <c r="M426" i="18" s="1"/>
  <c r="W59" i="17"/>
  <c r="M184" i="18" s="1"/>
  <c r="U59" i="17"/>
  <c r="K184" i="18" s="1"/>
  <c r="X59" i="17"/>
  <c r="N184" i="18" s="1"/>
  <c r="W43" i="17"/>
  <c r="M145" i="18" s="1"/>
  <c r="X43" i="17"/>
  <c r="N145" i="18" s="1"/>
  <c r="V43" i="17"/>
  <c r="L145" i="18" s="1"/>
  <c r="U43" i="17"/>
  <c r="K145" i="18" s="1"/>
  <c r="V66" i="17"/>
  <c r="L191" i="18" s="1"/>
  <c r="X66" i="17"/>
  <c r="N191" i="18" s="1"/>
  <c r="W66" i="17"/>
  <c r="M191" i="18" s="1"/>
  <c r="W308" i="17"/>
  <c r="M341" i="18" s="1"/>
  <c r="X308" i="17"/>
  <c r="N341" i="18" s="1"/>
  <c r="V308" i="17"/>
  <c r="L341" i="18" s="1"/>
  <c r="U308" i="17"/>
  <c r="K341" i="18" s="1"/>
  <c r="W291" i="17"/>
  <c r="M710" i="18" s="1"/>
  <c r="X291" i="17"/>
  <c r="N710" i="18" s="1"/>
  <c r="W259" i="17"/>
  <c r="M617" i="18" s="1"/>
  <c r="U259" i="17"/>
  <c r="K617" i="18" s="1"/>
  <c r="U227" i="17"/>
  <c r="K548" i="18" s="1"/>
  <c r="W227" i="17"/>
  <c r="M548" i="18" s="1"/>
  <c r="V227" i="17"/>
  <c r="L548" i="18" s="1"/>
  <c r="V195" i="17"/>
  <c r="L475" i="18" s="1"/>
  <c r="W195" i="17"/>
  <c r="M475" i="18" s="1"/>
  <c r="U195" i="17"/>
  <c r="K475" i="18" s="1"/>
  <c r="X195" i="17"/>
  <c r="N475" i="18" s="1"/>
  <c r="U163" i="17"/>
  <c r="K403" i="18" s="1"/>
  <c r="X163" i="17"/>
  <c r="N403" i="18" s="1"/>
  <c r="V163" i="17"/>
  <c r="L403" i="18" s="1"/>
  <c r="U110" i="17"/>
  <c r="K273" i="18" s="1"/>
  <c r="X110" i="17"/>
  <c r="N273" i="18" s="1"/>
  <c r="V48" i="17"/>
  <c r="L150" i="18" s="1"/>
  <c r="U48" i="17"/>
  <c r="K150" i="18" s="1"/>
  <c r="W48" i="17"/>
  <c r="M150" i="18" s="1"/>
  <c r="X48" i="17"/>
  <c r="N150" i="18" s="1"/>
  <c r="U96" i="17"/>
  <c r="K240" i="18" s="1"/>
  <c r="X96" i="17"/>
  <c r="N240" i="18" s="1"/>
  <c r="V96" i="17"/>
  <c r="L240" i="18" s="1"/>
  <c r="W96" i="17"/>
  <c r="M240" i="18" s="1"/>
  <c r="V266" i="17"/>
  <c r="L645" i="18" s="1"/>
  <c r="X266" i="17"/>
  <c r="N645" i="18" s="1"/>
  <c r="U266" i="17"/>
  <c r="K645" i="18" s="1"/>
  <c r="V234" i="17"/>
  <c r="L567" i="18" s="1"/>
  <c r="U234" i="17"/>
  <c r="K567" i="18" s="1"/>
  <c r="X234" i="17"/>
  <c r="N567" i="18" s="1"/>
  <c r="V202" i="17"/>
  <c r="L482" i="18" s="1"/>
  <c r="W202" i="17"/>
  <c r="M482" i="18" s="1"/>
  <c r="U202" i="17"/>
  <c r="K482" i="18" s="1"/>
  <c r="W170" i="17"/>
  <c r="M410" i="18" s="1"/>
  <c r="V170" i="17"/>
  <c r="L410" i="18" s="1"/>
  <c r="U170" i="17"/>
  <c r="K410" i="18" s="1"/>
  <c r="X113" i="17"/>
  <c r="N276" i="18" s="1"/>
  <c r="U113" i="17"/>
  <c r="K276" i="18" s="1"/>
  <c r="W60" i="17"/>
  <c r="M185" i="18" s="1"/>
  <c r="X60" i="17"/>
  <c r="N185" i="18" s="1"/>
  <c r="U60" i="17"/>
  <c r="K185" i="18" s="1"/>
  <c r="V60" i="17"/>
  <c r="L185" i="18" s="1"/>
  <c r="V147" i="17"/>
  <c r="L358" i="18" s="1"/>
  <c r="X147" i="17"/>
  <c r="N358" i="18" s="1"/>
  <c r="U147" i="17"/>
  <c r="K358" i="18" s="1"/>
  <c r="W107" i="17"/>
  <c r="M256" i="18" s="1"/>
  <c r="X107" i="17"/>
  <c r="N256" i="18" s="1"/>
  <c r="U107" i="17"/>
  <c r="K256" i="18" s="1"/>
  <c r="X160" i="17"/>
  <c r="N386" i="18" s="1"/>
  <c r="V160" i="17"/>
  <c r="L386" i="18" s="1"/>
  <c r="W160" i="17"/>
  <c r="M386" i="18" s="1"/>
  <c r="X224" i="17"/>
  <c r="N545" i="18" s="1"/>
  <c r="U224" i="17"/>
  <c r="K545" i="18" s="1"/>
  <c r="W224" i="17"/>
  <c r="M545" i="18" s="1"/>
  <c r="X288" i="17"/>
  <c r="N707" i="18" s="1"/>
  <c r="W288" i="17"/>
  <c r="M707" i="18" s="1"/>
  <c r="V288" i="17"/>
  <c r="L707" i="18" s="1"/>
  <c r="V94" i="17"/>
  <c r="L238" i="18" s="1"/>
  <c r="X94" i="17"/>
  <c r="N238" i="18" s="1"/>
  <c r="W94" i="17"/>
  <c r="M238" i="18" s="1"/>
  <c r="V72" i="17"/>
  <c r="L197" i="18" s="1"/>
  <c r="W72" i="17"/>
  <c r="M197" i="18" s="1"/>
  <c r="X72" i="17"/>
  <c r="N197" i="18" s="1"/>
  <c r="X201" i="17"/>
  <c r="N481" i="18" s="1"/>
  <c r="V201" i="17"/>
  <c r="L481" i="18" s="1"/>
  <c r="X265" i="17"/>
  <c r="N644" i="18" s="1"/>
  <c r="V265" i="17"/>
  <c r="L644" i="18" s="1"/>
  <c r="W265" i="17"/>
  <c r="M644" i="18" s="1"/>
  <c r="U265" i="17"/>
  <c r="K644" i="18" s="1"/>
  <c r="V89" i="17"/>
  <c r="L233" i="18" s="1"/>
  <c r="X89" i="17"/>
  <c r="N233" i="18" s="1"/>
  <c r="U89" i="17"/>
  <c r="K233" i="18" s="1"/>
  <c r="W89" i="17"/>
  <c r="M233" i="18" s="1"/>
  <c r="U164" i="17"/>
  <c r="K404" i="18" s="1"/>
  <c r="X164" i="17"/>
  <c r="N404" i="18" s="1"/>
  <c r="V164" i="17"/>
  <c r="L404" i="18" s="1"/>
  <c r="W164" i="17"/>
  <c r="M404" i="18" s="1"/>
  <c r="U205" i="17"/>
  <c r="K485" i="18" s="1"/>
  <c r="W205" i="17"/>
  <c r="M485" i="18" s="1"/>
  <c r="X205" i="17"/>
  <c r="N485" i="18" s="1"/>
  <c r="V205" i="17"/>
  <c r="L485" i="18" s="1"/>
  <c r="U138" i="17"/>
  <c r="K349" i="18" s="1"/>
  <c r="X138" i="17"/>
  <c r="N349" i="18" s="1"/>
  <c r="W138" i="17"/>
  <c r="M349" i="18" s="1"/>
  <c r="X229" i="17"/>
  <c r="N550" i="18" s="1"/>
  <c r="V229" i="17"/>
  <c r="L550" i="18" s="1"/>
  <c r="U220" i="17"/>
  <c r="K520" i="18" s="1"/>
  <c r="X220" i="17"/>
  <c r="N520" i="18" s="1"/>
  <c r="V220" i="17"/>
  <c r="L520" i="18" s="1"/>
  <c r="V255" i="17"/>
  <c r="L613" i="18" s="1"/>
  <c r="X255" i="17"/>
  <c r="N613" i="18" s="1"/>
  <c r="W255" i="17"/>
  <c r="M613" i="18" s="1"/>
  <c r="U191" i="17"/>
  <c r="K454" i="18" s="1"/>
  <c r="X191" i="17"/>
  <c r="N454" i="18" s="1"/>
  <c r="W191" i="17"/>
  <c r="M454" i="18" s="1"/>
  <c r="V191" i="17"/>
  <c r="L454" i="18" s="1"/>
  <c r="U302" i="17"/>
  <c r="K731" i="18" s="1"/>
  <c r="W302" i="17"/>
  <c r="M731" i="18" s="1"/>
  <c r="X302" i="17"/>
  <c r="N731" i="18" s="1"/>
  <c r="W41" i="17"/>
  <c r="M143" i="18" s="1"/>
  <c r="V41" i="17"/>
  <c r="L143" i="18" s="1"/>
  <c r="U41" i="17"/>
  <c r="K143" i="18" s="1"/>
  <c r="X41" i="17"/>
  <c r="N143" i="18" s="1"/>
  <c r="W246" i="17"/>
  <c r="M604" i="18" s="1"/>
  <c r="V246" i="17"/>
  <c r="L604" i="18" s="1"/>
  <c r="U182" i="17"/>
  <c r="K425" i="18" s="1"/>
  <c r="W182" i="17"/>
  <c r="M425" i="18" s="1"/>
  <c r="W125" i="17"/>
  <c r="M299" i="18" s="1"/>
  <c r="X125" i="17"/>
  <c r="N299" i="18" s="1"/>
  <c r="X83" i="17"/>
  <c r="N227" i="18" s="1"/>
  <c r="V83" i="17"/>
  <c r="L227" i="18" s="1"/>
  <c r="W83" i="17"/>
  <c r="M227" i="18" s="1"/>
  <c r="U83" i="17"/>
  <c r="K227" i="18" s="1"/>
  <c r="U68" i="17"/>
  <c r="K193" i="18" s="1"/>
  <c r="W68" i="17"/>
  <c r="M193" i="18" s="1"/>
  <c r="V68" i="17"/>
  <c r="L193" i="18" s="1"/>
  <c r="X68" i="17"/>
  <c r="N193" i="18" s="1"/>
  <c r="X200" i="17"/>
  <c r="N480" i="18" s="1"/>
  <c r="W200" i="17"/>
  <c r="M480" i="18" s="1"/>
  <c r="U200" i="17"/>
  <c r="K480" i="18" s="1"/>
  <c r="V309" i="17"/>
  <c r="L342" i="18" s="1"/>
  <c r="X309" i="17"/>
  <c r="N342" i="18" s="1"/>
  <c r="U309" i="17"/>
  <c r="K342" i="18" s="1"/>
  <c r="W309" i="17"/>
  <c r="M342" i="18" s="1"/>
  <c r="V306" i="17"/>
  <c r="L339" i="18" s="1"/>
  <c r="X306" i="17"/>
  <c r="N339" i="18" s="1"/>
  <c r="X209" i="17"/>
  <c r="N489" i="18" s="1"/>
  <c r="U209" i="17"/>
  <c r="K489" i="18" s="1"/>
  <c r="W209" i="17"/>
  <c r="M489" i="18" s="1"/>
  <c r="W300" i="17"/>
  <c r="M729" i="18" s="1"/>
  <c r="U300" i="17"/>
  <c r="K729" i="18" s="1"/>
  <c r="V300" i="17"/>
  <c r="L729" i="18" s="1"/>
  <c r="X120" i="17"/>
  <c r="N294" i="18" s="1"/>
  <c r="U120" i="17"/>
  <c r="K294" i="18" s="1"/>
  <c r="V120" i="17"/>
  <c r="L294" i="18" s="1"/>
  <c r="W120" i="17"/>
  <c r="M294" i="18" s="1"/>
  <c r="V181" i="17"/>
  <c r="L424" i="18" s="1"/>
  <c r="W181" i="17"/>
  <c r="M424" i="18" s="1"/>
  <c r="X181" i="17"/>
  <c r="N424" i="18" s="1"/>
  <c r="U172" i="17"/>
  <c r="K412" i="18" s="1"/>
  <c r="W172" i="17"/>
  <c r="M412" i="18" s="1"/>
  <c r="X172" i="17"/>
  <c r="N412" i="18" s="1"/>
  <c r="V172" i="17"/>
  <c r="L412" i="18" s="1"/>
  <c r="V78" i="17"/>
  <c r="L222" i="18" s="1"/>
  <c r="W78" i="17"/>
  <c r="M222" i="18" s="1"/>
  <c r="W63" i="17"/>
  <c r="M188" i="18" s="1"/>
  <c r="U63" i="17"/>
  <c r="K188" i="18" s="1"/>
  <c r="X63" i="17"/>
  <c r="N188" i="18" s="1"/>
  <c r="V63" i="17"/>
  <c r="L188" i="18" s="1"/>
  <c r="X267" i="17"/>
  <c r="N646" i="18" s="1"/>
  <c r="V267" i="17"/>
  <c r="L646" i="18" s="1"/>
  <c r="W267" i="17"/>
  <c r="M646" i="18" s="1"/>
  <c r="V203" i="17"/>
  <c r="L483" i="18" s="1"/>
  <c r="W203" i="17"/>
  <c r="M483" i="18" s="1"/>
  <c r="U203" i="17"/>
  <c r="K483" i="18" s="1"/>
  <c r="X203" i="17"/>
  <c r="N483" i="18" s="1"/>
  <c r="U80" i="17"/>
  <c r="K224" i="18" s="1"/>
  <c r="X80" i="17"/>
  <c r="N224" i="18" s="1"/>
  <c r="V80" i="17"/>
  <c r="L224" i="18" s="1"/>
  <c r="U70" i="17"/>
  <c r="K195" i="18" s="1"/>
  <c r="W70" i="17"/>
  <c r="M195" i="18" s="1"/>
  <c r="X70" i="17"/>
  <c r="N195" i="18" s="1"/>
  <c r="V70" i="17"/>
  <c r="L195" i="18" s="1"/>
  <c r="V258" i="17"/>
  <c r="L616" i="18" s="1"/>
  <c r="U258" i="17"/>
  <c r="K616" i="18" s="1"/>
  <c r="X210" i="17"/>
  <c r="N510" i="18" s="1"/>
  <c r="U210" i="17"/>
  <c r="K510" i="18" s="1"/>
  <c r="W301" i="17"/>
  <c r="M730" i="18" s="1"/>
  <c r="X301" i="17"/>
  <c r="N730" i="18" s="1"/>
  <c r="V301" i="17"/>
  <c r="L730" i="18" s="1"/>
  <c r="U301" i="17"/>
  <c r="K730" i="18" s="1"/>
  <c r="W298" i="17"/>
  <c r="M727" i="18" s="1"/>
  <c r="X298" i="17"/>
  <c r="N727" i="18" s="1"/>
  <c r="W123" i="17"/>
  <c r="M297" i="18" s="1"/>
  <c r="X123" i="17"/>
  <c r="N297" i="18" s="1"/>
  <c r="U123" i="17"/>
  <c r="K297" i="18" s="1"/>
  <c r="U240" i="17"/>
  <c r="K587" i="18" s="1"/>
  <c r="X240" i="17"/>
  <c r="N587" i="18" s="1"/>
  <c r="V240" i="17"/>
  <c r="L587" i="18" s="1"/>
  <c r="W153" i="17"/>
  <c r="M379" i="18" s="1"/>
  <c r="X153" i="17"/>
  <c r="N379" i="18" s="1"/>
  <c r="V153" i="17"/>
  <c r="L379" i="18" s="1"/>
  <c r="U106" i="17"/>
  <c r="K255" i="18" s="1"/>
  <c r="V106" i="17"/>
  <c r="L255" i="18" s="1"/>
  <c r="X106" i="17"/>
  <c r="N255" i="18" s="1"/>
  <c r="W106" i="17"/>
  <c r="M255" i="18" s="1"/>
  <c r="U78" i="17"/>
  <c r="K222" i="18" s="1"/>
  <c r="W110" i="17"/>
  <c r="M273" i="18" s="1"/>
  <c r="X258" i="17"/>
  <c r="N616" i="18" s="1"/>
  <c r="V210" i="17"/>
  <c r="L510" i="18" s="1"/>
  <c r="V123" i="17"/>
  <c r="L297" i="18" s="1"/>
  <c r="U306" i="17"/>
  <c r="K339" i="18" s="1"/>
  <c r="V113" i="17"/>
  <c r="L276" i="18" s="1"/>
  <c r="V209" i="17"/>
  <c r="L489" i="18" s="1"/>
  <c r="V107" i="17"/>
  <c r="L256" i="18" s="1"/>
  <c r="W80" i="17"/>
  <c r="M224" i="18" s="1"/>
  <c r="V298" i="17"/>
  <c r="L727" i="18" s="1"/>
  <c r="W201" i="17"/>
  <c r="M481" i="18" s="1"/>
  <c r="W234" i="17"/>
  <c r="M567" i="18" s="1"/>
  <c r="X182" i="17"/>
  <c r="N425" i="18" s="1"/>
  <c r="U105" i="17"/>
  <c r="K254" i="18" s="1"/>
  <c r="V105" i="17"/>
  <c r="L254" i="18" s="1"/>
  <c r="X259" i="17"/>
  <c r="N617" i="18" s="1"/>
  <c r="V110" i="17"/>
  <c r="L273" i="18" s="1"/>
  <c r="X246" i="17"/>
  <c r="N604" i="18" s="1"/>
  <c r="U94" i="17"/>
  <c r="K238" i="18" s="1"/>
  <c r="U66" i="17"/>
  <c r="K191" i="18" s="1"/>
  <c r="X202" i="17"/>
  <c r="N482" i="18" s="1"/>
  <c r="V302" i="17"/>
  <c r="L731" i="18" s="1"/>
  <c r="V182" i="17"/>
  <c r="L425" i="18" s="1"/>
  <c r="W147" i="17"/>
  <c r="M358" i="18" s="1"/>
  <c r="U180" i="17"/>
  <c r="K423" i="18" s="1"/>
  <c r="X180" i="17"/>
  <c r="N423" i="18" s="1"/>
  <c r="V180" i="17"/>
  <c r="L423" i="18" s="1"/>
  <c r="V127" i="17"/>
  <c r="L301" i="18" s="1"/>
  <c r="X127" i="17"/>
  <c r="N301" i="18" s="1"/>
  <c r="U127" i="17"/>
  <c r="K301" i="18" s="1"/>
  <c r="U99" i="17"/>
  <c r="K248" i="18" s="1"/>
  <c r="W99" i="17"/>
  <c r="M248" i="18" s="1"/>
  <c r="U228" i="17"/>
  <c r="K549" i="18" s="1"/>
  <c r="X228" i="17"/>
  <c r="N549" i="18" s="1"/>
  <c r="W228" i="17"/>
  <c r="M549" i="18" s="1"/>
  <c r="V228" i="17"/>
  <c r="L549" i="18" s="1"/>
  <c r="W56" i="17"/>
  <c r="M172" i="18" s="1"/>
  <c r="X56" i="17"/>
  <c r="N172" i="18" s="1"/>
  <c r="V56" i="17"/>
  <c r="L172" i="18" s="1"/>
  <c r="U56" i="17"/>
  <c r="K172" i="18" s="1"/>
  <c r="U197" i="17"/>
  <c r="K477" i="18" s="1"/>
  <c r="W197" i="17"/>
  <c r="M477" i="18" s="1"/>
  <c r="V197" i="17"/>
  <c r="L477" i="18" s="1"/>
  <c r="X197" i="17"/>
  <c r="N477" i="18" s="1"/>
  <c r="X119" i="17"/>
  <c r="N293" i="18" s="1"/>
  <c r="U119" i="17"/>
  <c r="K293" i="18" s="1"/>
  <c r="V119" i="17"/>
  <c r="L293" i="18" s="1"/>
  <c r="W119" i="17"/>
  <c r="M293" i="18" s="1"/>
  <c r="V252" i="17"/>
  <c r="L610" i="18" s="1"/>
  <c r="U252" i="17"/>
  <c r="K610" i="18" s="1"/>
  <c r="W252" i="17"/>
  <c r="M610" i="18" s="1"/>
  <c r="X252" i="17"/>
  <c r="N610" i="18" s="1"/>
  <c r="X95" i="17"/>
  <c r="N239" i="18" s="1"/>
  <c r="U95" i="17"/>
  <c r="K239" i="18" s="1"/>
  <c r="W95" i="17"/>
  <c r="M239" i="18" s="1"/>
  <c r="V58" i="17"/>
  <c r="L174" i="18" s="1"/>
  <c r="U58" i="17"/>
  <c r="K174" i="18" s="1"/>
  <c r="W58" i="17"/>
  <c r="M174" i="18" s="1"/>
  <c r="U51" i="17"/>
  <c r="K167" i="18" s="1"/>
  <c r="W51" i="17"/>
  <c r="M167" i="18" s="1"/>
  <c r="V51" i="17"/>
  <c r="L167" i="18" s="1"/>
  <c r="W137" i="17"/>
  <c r="M327" i="18" s="1"/>
  <c r="U137" i="17"/>
  <c r="K327" i="18" s="1"/>
  <c r="X199" i="17"/>
  <c r="N479" i="18" s="1"/>
  <c r="W199" i="17"/>
  <c r="M479" i="18" s="1"/>
  <c r="W167" i="17"/>
  <c r="M407" i="18" s="1"/>
  <c r="X167" i="17"/>
  <c r="N407" i="18" s="1"/>
  <c r="U167" i="17"/>
  <c r="K407" i="18" s="1"/>
  <c r="U114" i="17"/>
  <c r="K277" i="18" s="1"/>
  <c r="V114" i="17"/>
  <c r="L277" i="18" s="1"/>
  <c r="X114" i="17"/>
  <c r="N277" i="18" s="1"/>
  <c r="W64" i="17"/>
  <c r="M189" i="18" s="1"/>
  <c r="V64" i="17"/>
  <c r="L189" i="18" s="1"/>
  <c r="U64" i="17"/>
  <c r="K189" i="18" s="1"/>
  <c r="X64" i="17"/>
  <c r="N189" i="18" s="1"/>
  <c r="X88" i="17"/>
  <c r="N232" i="18" s="1"/>
  <c r="V88" i="17"/>
  <c r="L232" i="18" s="1"/>
  <c r="W88" i="17"/>
  <c r="M232" i="18" s="1"/>
  <c r="U88" i="17"/>
  <c r="K232" i="18" s="1"/>
  <c r="V238" i="17"/>
  <c r="L585" i="18" s="1"/>
  <c r="U238" i="17"/>
  <c r="K585" i="18" s="1"/>
  <c r="W206" i="17"/>
  <c r="M486" i="18" s="1"/>
  <c r="X206" i="17"/>
  <c r="N486" i="18" s="1"/>
  <c r="U174" i="17"/>
  <c r="K414" i="18" s="1"/>
  <c r="X174" i="17"/>
  <c r="N414" i="18" s="1"/>
  <c r="W174" i="17"/>
  <c r="M414" i="18" s="1"/>
  <c r="W117" i="17"/>
  <c r="M291" i="18" s="1"/>
  <c r="U117" i="17"/>
  <c r="K291" i="18" s="1"/>
  <c r="V76" i="17"/>
  <c r="L201" i="18" s="1"/>
  <c r="U76" i="17"/>
  <c r="K201" i="18" s="1"/>
  <c r="X76" i="17"/>
  <c r="N201" i="18" s="1"/>
  <c r="W216" i="17"/>
  <c r="M516" i="18" s="1"/>
  <c r="U216" i="17"/>
  <c r="K516" i="18" s="1"/>
  <c r="V280" i="17"/>
  <c r="L684" i="18" s="1"/>
  <c r="U280" i="17"/>
  <c r="K684" i="18" s="1"/>
  <c r="W310" i="17"/>
  <c r="M343" i="18" s="1"/>
  <c r="U310" i="17"/>
  <c r="K343" i="18" s="1"/>
  <c r="W139" i="17"/>
  <c r="M350" i="18" s="1"/>
  <c r="V139" i="17"/>
  <c r="L350" i="18" s="1"/>
  <c r="X139" i="17"/>
  <c r="N350" i="18" s="1"/>
  <c r="V40" i="17"/>
  <c r="L142" i="18" s="1"/>
  <c r="X40" i="17"/>
  <c r="N142" i="18" s="1"/>
  <c r="V304" i="17"/>
  <c r="L733" i="18" s="1"/>
  <c r="W304" i="17"/>
  <c r="M733" i="18" s="1"/>
  <c r="W193" i="17"/>
  <c r="M456" i="18" s="1"/>
  <c r="X193" i="17"/>
  <c r="N456" i="18" s="1"/>
  <c r="U257" i="17"/>
  <c r="K615" i="18" s="1"/>
  <c r="X257" i="17"/>
  <c r="N615" i="18" s="1"/>
  <c r="V257" i="17"/>
  <c r="L615" i="18" s="1"/>
  <c r="V47" i="17"/>
  <c r="L149" i="18" s="1"/>
  <c r="U47" i="17"/>
  <c r="K149" i="18" s="1"/>
  <c r="U77" i="17"/>
  <c r="K202" i="18" s="1"/>
  <c r="W77" i="17"/>
  <c r="M202" i="18" s="1"/>
  <c r="X77" i="17"/>
  <c r="N202" i="18" s="1"/>
  <c r="U112" i="17"/>
  <c r="K275" i="18" s="1"/>
  <c r="V112" i="17"/>
  <c r="L275" i="18" s="1"/>
  <c r="W112" i="17"/>
  <c r="M275" i="18" s="1"/>
  <c r="U91" i="17"/>
  <c r="K235" i="18" s="1"/>
  <c r="W91" i="17"/>
  <c r="M235" i="18" s="1"/>
  <c r="V91" i="17"/>
  <c r="L235" i="18" s="1"/>
  <c r="X91" i="17"/>
  <c r="N235" i="18" s="1"/>
  <c r="W284" i="17"/>
  <c r="M688" i="18" s="1"/>
  <c r="V284" i="17"/>
  <c r="L688" i="18" s="1"/>
  <c r="W148" i="17"/>
  <c r="M359" i="18" s="1"/>
  <c r="U148" i="17"/>
  <c r="K359" i="18" s="1"/>
  <c r="V67" i="17"/>
  <c r="L192" i="18" s="1"/>
  <c r="X67" i="17"/>
  <c r="N192" i="18" s="1"/>
  <c r="W67" i="17"/>
  <c r="M192" i="18" s="1"/>
  <c r="V239" i="17"/>
  <c r="L586" i="18" s="1"/>
  <c r="W239" i="17"/>
  <c r="M586" i="18" s="1"/>
  <c r="X175" i="17"/>
  <c r="N415" i="18" s="1"/>
  <c r="U175" i="17"/>
  <c r="K415" i="18" s="1"/>
  <c r="W175" i="17"/>
  <c r="M415" i="18" s="1"/>
  <c r="V175" i="17"/>
  <c r="L415" i="18" s="1"/>
  <c r="V122" i="17"/>
  <c r="L296" i="18" s="1"/>
  <c r="W122" i="17"/>
  <c r="M296" i="18" s="1"/>
  <c r="X122" i="17"/>
  <c r="N296" i="18" s="1"/>
  <c r="X73" i="17"/>
  <c r="N198" i="18" s="1"/>
  <c r="V73" i="17"/>
  <c r="L198" i="18" s="1"/>
  <c r="U73" i="17"/>
  <c r="K198" i="18" s="1"/>
  <c r="W73" i="17"/>
  <c r="M198" i="18" s="1"/>
  <c r="X44" i="17"/>
  <c r="N146" i="18" s="1"/>
  <c r="V44" i="17"/>
  <c r="L146" i="18" s="1"/>
  <c r="W44" i="17"/>
  <c r="M146" i="18" s="1"/>
  <c r="V71" i="17"/>
  <c r="L196" i="18" s="1"/>
  <c r="W71" i="17"/>
  <c r="M196" i="18" s="1"/>
  <c r="X168" i="17"/>
  <c r="N408" i="18" s="1"/>
  <c r="W168" i="17"/>
  <c r="M408" i="18" s="1"/>
  <c r="V168" i="17"/>
  <c r="L408" i="18" s="1"/>
  <c r="U168" i="17"/>
  <c r="K408" i="18" s="1"/>
  <c r="U296" i="17"/>
  <c r="K725" i="18" s="1"/>
  <c r="V296" i="17"/>
  <c r="L725" i="18" s="1"/>
  <c r="W296" i="17"/>
  <c r="M725" i="18" s="1"/>
  <c r="U124" i="17"/>
  <c r="K298" i="18" s="1"/>
  <c r="W124" i="17"/>
  <c r="M298" i="18" s="1"/>
  <c r="V241" i="17"/>
  <c r="L588" i="18" s="1"/>
  <c r="W241" i="17"/>
  <c r="M588" i="18" s="1"/>
  <c r="X285" i="17"/>
  <c r="N689" i="18" s="1"/>
  <c r="W285" i="17"/>
  <c r="M689" i="18" s="1"/>
  <c r="V285" i="17"/>
  <c r="L689" i="18" s="1"/>
  <c r="U285" i="17"/>
  <c r="K689" i="18" s="1"/>
  <c r="W52" i="17"/>
  <c r="M168" i="18" s="1"/>
  <c r="V52" i="17"/>
  <c r="L168" i="18" s="1"/>
  <c r="X52" i="17"/>
  <c r="N168" i="18" s="1"/>
  <c r="U189" i="17"/>
  <c r="K452" i="18" s="1"/>
  <c r="X189" i="17"/>
  <c r="N452" i="18" s="1"/>
  <c r="X237" i="17"/>
  <c r="N584" i="18" s="1"/>
  <c r="V237" i="17"/>
  <c r="L584" i="18" s="1"/>
  <c r="W237" i="17"/>
  <c r="M584" i="18" s="1"/>
  <c r="U237" i="17"/>
  <c r="K584" i="18" s="1"/>
  <c r="U245" i="17"/>
  <c r="K603" i="18" s="1"/>
  <c r="X245" i="17"/>
  <c r="N603" i="18" s="1"/>
  <c r="W245" i="17"/>
  <c r="M603" i="18" s="1"/>
  <c r="W142" i="17"/>
  <c r="M353" i="18" s="1"/>
  <c r="V142" i="17"/>
  <c r="L353" i="18" s="1"/>
  <c r="U283" i="17"/>
  <c r="K687" i="18" s="1"/>
  <c r="W283" i="17"/>
  <c r="M687" i="18" s="1"/>
  <c r="X283" i="17"/>
  <c r="N687" i="18" s="1"/>
  <c r="W219" i="17"/>
  <c r="M519" i="18" s="1"/>
  <c r="U219" i="17"/>
  <c r="K519" i="18" s="1"/>
  <c r="X155" i="17"/>
  <c r="N381" i="18" s="1"/>
  <c r="W155" i="17"/>
  <c r="M381" i="18" s="1"/>
  <c r="U155" i="17"/>
  <c r="K381" i="18" s="1"/>
  <c r="X141" i="17"/>
  <c r="N352" i="18" s="1"/>
  <c r="V141" i="17"/>
  <c r="L352" i="18" s="1"/>
  <c r="V178" i="17"/>
  <c r="L421" i="18" s="1"/>
  <c r="W178" i="17"/>
  <c r="M421" i="18" s="1"/>
  <c r="X178" i="17"/>
  <c r="N421" i="18" s="1"/>
  <c r="U178" i="17"/>
  <c r="K421" i="18" s="1"/>
  <c r="W121" i="17"/>
  <c r="M295" i="18" s="1"/>
  <c r="V121" i="17"/>
  <c r="L295" i="18" s="1"/>
  <c r="X121" i="17"/>
  <c r="N295" i="18" s="1"/>
  <c r="V208" i="17"/>
  <c r="L488" i="18" s="1"/>
  <c r="W208" i="17"/>
  <c r="M488" i="18" s="1"/>
  <c r="X208" i="17"/>
  <c r="N488" i="18" s="1"/>
  <c r="U208" i="17"/>
  <c r="K488" i="18" s="1"/>
  <c r="V152" i="17"/>
  <c r="L378" i="18" s="1"/>
  <c r="W152" i="17"/>
  <c r="M378" i="18" s="1"/>
  <c r="U152" i="17"/>
  <c r="K378" i="18" s="1"/>
  <c r="X152" i="17"/>
  <c r="N378" i="18" s="1"/>
  <c r="U132" i="17"/>
  <c r="K322" i="18" s="1"/>
  <c r="V132" i="17"/>
  <c r="L322" i="18" s="1"/>
  <c r="X249" i="17"/>
  <c r="N607" i="18" s="1"/>
  <c r="V249" i="17"/>
  <c r="L607" i="18" s="1"/>
  <c r="V244" i="17"/>
  <c r="L602" i="18" s="1"/>
  <c r="W244" i="17"/>
  <c r="M602" i="18" s="1"/>
  <c r="U244" i="17"/>
  <c r="K602" i="18" s="1"/>
  <c r="X244" i="17"/>
  <c r="N602" i="18" s="1"/>
  <c r="V86" i="17"/>
  <c r="L230" i="18" s="1"/>
  <c r="U86" i="17"/>
  <c r="K230" i="18" s="1"/>
  <c r="X86" i="17"/>
  <c r="N230" i="18" s="1"/>
  <c r="V260" i="17"/>
  <c r="L618" i="18" s="1"/>
  <c r="U260" i="17"/>
  <c r="K618" i="18" s="1"/>
  <c r="X260" i="17"/>
  <c r="N618" i="18" s="1"/>
  <c r="W260" i="17"/>
  <c r="M618" i="18" s="1"/>
  <c r="W173" i="17"/>
  <c r="M413" i="18" s="1"/>
  <c r="U173" i="17"/>
  <c r="K413" i="18" s="1"/>
  <c r="X173" i="17"/>
  <c r="N413" i="18" s="1"/>
  <c r="V173" i="17"/>
  <c r="L413" i="18" s="1"/>
  <c r="X213" i="17"/>
  <c r="N513" i="18" s="1"/>
  <c r="W213" i="17"/>
  <c r="M513" i="18" s="1"/>
  <c r="U268" i="17"/>
  <c r="K647" i="18" s="1"/>
  <c r="X268" i="17"/>
  <c r="N647" i="18" s="1"/>
  <c r="V268" i="17"/>
  <c r="L647" i="18" s="1"/>
  <c r="X137" i="17"/>
  <c r="N327" i="18" s="1"/>
  <c r="V310" i="17"/>
  <c r="L343" i="18" s="1"/>
  <c r="W180" i="17"/>
  <c r="M423" i="18" s="1"/>
  <c r="U67" i="17"/>
  <c r="K192" i="18" s="1"/>
  <c r="W127" i="17"/>
  <c r="M301" i="18" s="1"/>
  <c r="V174" i="17"/>
  <c r="L414" i="18" s="1"/>
  <c r="X336" i="17"/>
  <c r="N59" i="18" s="1"/>
  <c r="U323" i="17"/>
  <c r="K46" i="18" s="1"/>
  <c r="U331" i="17"/>
  <c r="K54" i="18" s="1"/>
  <c r="V327" i="17"/>
  <c r="L50" i="18" s="1"/>
  <c r="W324" i="17"/>
  <c r="M47" i="18" s="1"/>
  <c r="W314" i="17"/>
  <c r="M37" i="18" s="1"/>
  <c r="W331" i="17"/>
  <c r="M54" i="18" s="1"/>
  <c r="U315" i="17"/>
  <c r="K38" i="18" s="1"/>
  <c r="X335" i="17"/>
  <c r="N58" i="18" s="1"/>
  <c r="U325" i="17"/>
  <c r="K48" i="18" s="1"/>
  <c r="X319" i="17"/>
  <c r="N42" i="18" s="1"/>
  <c r="V325" i="17"/>
  <c r="L48" i="18" s="1"/>
  <c r="U313" i="17"/>
  <c r="K36" i="18" s="1"/>
  <c r="V332" i="17"/>
  <c r="L55" i="18" s="1"/>
  <c r="U322" i="17"/>
  <c r="K45" i="18" s="1"/>
  <c r="U337" i="17"/>
  <c r="K60" i="18" s="1"/>
  <c r="X337" i="17"/>
  <c r="N60" i="18" s="1"/>
  <c r="X321" i="17"/>
  <c r="N44" i="18" s="1"/>
  <c r="W329" i="17"/>
  <c r="M52" i="18" s="1"/>
  <c r="X322" i="17"/>
  <c r="N45" i="18" s="1"/>
  <c r="X328" i="17"/>
  <c r="N51" i="18" s="1"/>
  <c r="X317" i="17"/>
  <c r="N40" i="18" s="1"/>
  <c r="X371" i="17"/>
  <c r="N113" i="18" s="1"/>
  <c r="W362" i="17"/>
  <c r="M104" i="18" s="1"/>
  <c r="V365" i="17"/>
  <c r="L107" i="18" s="1"/>
  <c r="W368" i="17"/>
  <c r="M110" i="18" s="1"/>
  <c r="K96" i="18"/>
  <c r="W361" i="17"/>
  <c r="M103" i="18" s="1"/>
  <c r="V355" i="17"/>
  <c r="L97" i="18" s="1"/>
  <c r="U366" i="17"/>
  <c r="K108" i="18" s="1"/>
  <c r="X358" i="17"/>
  <c r="N100" i="18" s="1"/>
  <c r="U355" i="17"/>
  <c r="K97" i="18" s="1"/>
  <c r="W366" i="17"/>
  <c r="M108" i="18" s="1"/>
  <c r="X361" i="17"/>
  <c r="N103" i="18" s="1"/>
  <c r="N96" i="18"/>
  <c r="V368" i="17"/>
  <c r="L110" i="18" s="1"/>
  <c r="W360" i="17"/>
  <c r="M102" i="18" s="1"/>
  <c r="V371" i="17"/>
  <c r="L113" i="18" s="1"/>
  <c r="W355" i="17"/>
  <c r="M97" i="18" s="1"/>
  <c r="W365" i="17"/>
  <c r="M107" i="18" s="1"/>
  <c r="M95" i="18"/>
  <c r="M96" i="18"/>
  <c r="V361" i="17"/>
  <c r="L103" i="18" s="1"/>
  <c r="M94" i="18"/>
  <c r="V360" i="17"/>
  <c r="L102" i="18" s="1"/>
  <c r="U371" i="17"/>
  <c r="K113" i="18" s="1"/>
  <c r="W358" i="17"/>
  <c r="M100" i="18" s="1"/>
  <c r="U358" i="17"/>
  <c r="K100" i="18" s="1"/>
  <c r="X365" i="17"/>
  <c r="N107" i="18" s="1"/>
  <c r="L95" i="18"/>
  <c r="L94" i="18"/>
  <c r="U360" i="17"/>
  <c r="K102" i="18" s="1"/>
  <c r="X366" i="17"/>
  <c r="N108" i="18" s="1"/>
  <c r="X362" i="17"/>
  <c r="N104" i="18" s="1"/>
  <c r="U362" i="17"/>
  <c r="K104" i="18" s="1"/>
  <c r="X359" i="17"/>
  <c r="N101" i="18" s="1"/>
  <c r="L93" i="18"/>
  <c r="V357" i="17"/>
  <c r="L99" i="18" s="1"/>
  <c r="M91" i="18"/>
  <c r="W364" i="17"/>
  <c r="M106" i="18" s="1"/>
  <c r="X370" i="17"/>
  <c r="N112" i="18" s="1"/>
  <c r="V367" i="17"/>
  <c r="L109" i="18" s="1"/>
  <c r="L92" i="18"/>
  <c r="V356" i="17"/>
  <c r="L98" i="18" s="1"/>
  <c r="V363" i="17"/>
  <c r="L105" i="18" s="1"/>
  <c r="U367" i="17"/>
  <c r="K109" i="18" s="1"/>
  <c r="W372" i="17"/>
  <c r="M114" i="18" s="1"/>
  <c r="W363" i="17"/>
  <c r="M105" i="18" s="1"/>
  <c r="V364" i="17"/>
  <c r="L106" i="18" s="1"/>
  <c r="V313" i="17"/>
  <c r="L36" i="18" s="1"/>
  <c r="V333" i="17"/>
  <c r="L56" i="18" s="1"/>
  <c r="W322" i="17"/>
  <c r="M45" i="18" s="1"/>
  <c r="U333" i="17"/>
  <c r="K56" i="18" s="1"/>
  <c r="U334" i="17"/>
  <c r="K57" i="18" s="1"/>
  <c r="U326" i="17"/>
  <c r="K49" i="18" s="1"/>
  <c r="U332" i="17"/>
  <c r="K55" i="18" s="1"/>
  <c r="V317" i="17"/>
  <c r="L40" i="18" s="1"/>
  <c r="V330" i="17"/>
  <c r="L53" i="18" s="1"/>
  <c r="W337" i="17"/>
  <c r="M60" i="18" s="1"/>
  <c r="W333" i="17"/>
  <c r="M56" i="18" s="1"/>
  <c r="W334" i="17"/>
  <c r="M57" i="18" s="1"/>
  <c r="U328" i="17"/>
  <c r="K51" i="18" s="1"/>
  <c r="U317" i="17"/>
  <c r="K40" i="18" s="1"/>
  <c r="U321" i="17"/>
  <c r="K44" i="18" s="1"/>
  <c r="U330" i="17"/>
  <c r="K53" i="18" s="1"/>
  <c r="U329" i="17"/>
  <c r="K52" i="18" s="1"/>
  <c r="X329" i="17"/>
  <c r="N52" i="18" s="1"/>
  <c r="V74" i="17"/>
  <c r="L199" i="18" s="1"/>
  <c r="X274" i="17"/>
  <c r="N665" i="18" s="1"/>
  <c r="W247" i="17"/>
  <c r="M605" i="18" s="1"/>
  <c r="V130" i="17"/>
  <c r="L320" i="18" s="1"/>
  <c r="U278" i="17"/>
  <c r="K669" i="18" s="1"/>
  <c r="U230" i="17"/>
  <c r="K563" i="18" s="1"/>
  <c r="V232" i="17"/>
  <c r="L565" i="18" s="1"/>
  <c r="U46" i="17"/>
  <c r="K148" i="18" s="1"/>
  <c r="U131" i="17"/>
  <c r="K321" i="18" s="1"/>
  <c r="W187" i="17"/>
  <c r="M450" i="18" s="1"/>
  <c r="U289" i="17"/>
  <c r="K708" i="18" s="1"/>
  <c r="W254" i="17"/>
  <c r="M612" i="18" s="1"/>
  <c r="X222" i="17"/>
  <c r="N543" i="18" s="1"/>
  <c r="W251" i="17"/>
  <c r="M609" i="18" s="1"/>
  <c r="U187" i="17"/>
  <c r="K450" i="18" s="1"/>
  <c r="X133" i="17"/>
  <c r="N323" i="18" s="1"/>
  <c r="W140" i="17"/>
  <c r="M351" i="18" s="1"/>
  <c r="W271" i="17"/>
  <c r="M662" i="18" s="1"/>
  <c r="W248" i="17"/>
  <c r="M606" i="18" s="1"/>
  <c r="V54" i="17"/>
  <c r="L170" i="18" s="1"/>
  <c r="X128" i="17"/>
  <c r="N302" i="18" s="1"/>
  <c r="X53" i="17"/>
  <c r="N169" i="18" s="1"/>
  <c r="V157" i="17"/>
  <c r="L383" i="18" s="1"/>
  <c r="W103" i="17"/>
  <c r="M252" i="18" s="1"/>
  <c r="U253" i="17"/>
  <c r="K611" i="18" s="1"/>
  <c r="X111" i="17"/>
  <c r="N274" i="18" s="1"/>
  <c r="U232" i="17"/>
  <c r="K565" i="18" s="1"/>
  <c r="V49" i="17"/>
  <c r="L151" i="18" s="1"/>
  <c r="W146" i="17"/>
  <c r="M357" i="18" s="1"/>
  <c r="U188" i="17"/>
  <c r="K451" i="18" s="1"/>
  <c r="W57" i="17"/>
  <c r="M173" i="18" s="1"/>
  <c r="X146" i="17"/>
  <c r="N357" i="18" s="1"/>
  <c r="U149" i="17"/>
  <c r="K360" i="18" s="1"/>
  <c r="U166" i="17"/>
  <c r="K406" i="18" s="1"/>
  <c r="X212" i="17"/>
  <c r="N512" i="18" s="1"/>
  <c r="W188" i="17"/>
  <c r="M451" i="18" s="1"/>
  <c r="W74" i="17"/>
  <c r="M199" i="18" s="1"/>
  <c r="X97" i="17"/>
  <c r="N246" i="18" s="1"/>
  <c r="W145" i="17"/>
  <c r="M356" i="18" s="1"/>
  <c r="U275" i="17"/>
  <c r="K666" i="18" s="1"/>
  <c r="V243" i="17"/>
  <c r="L590" i="18" s="1"/>
  <c r="X126" i="17"/>
  <c r="N300" i="18" s="1"/>
  <c r="W290" i="17"/>
  <c r="M709" i="18" s="1"/>
  <c r="W274" i="17"/>
  <c r="M665" i="18" s="1"/>
  <c r="U194" i="17"/>
  <c r="K457" i="18" s="1"/>
  <c r="X109" i="17"/>
  <c r="N272" i="18" s="1"/>
  <c r="W217" i="17"/>
  <c r="M517" i="18" s="1"/>
  <c r="V281" i="17"/>
  <c r="L685" i="18" s="1"/>
  <c r="U42" i="17"/>
  <c r="K144" i="18" s="1"/>
  <c r="U98" i="17"/>
  <c r="K247" i="18" s="1"/>
  <c r="U151" i="17"/>
  <c r="K362" i="18" s="1"/>
  <c r="V279" i="17"/>
  <c r="L683" i="18" s="1"/>
  <c r="V247" i="17"/>
  <c r="L605" i="18" s="1"/>
  <c r="V215" i="17"/>
  <c r="L515" i="18" s="1"/>
  <c r="W130" i="17"/>
  <c r="M320" i="18" s="1"/>
  <c r="U294" i="17"/>
  <c r="K723" i="18" s="1"/>
  <c r="W278" i="17"/>
  <c r="M669" i="18" s="1"/>
  <c r="W230" i="17"/>
  <c r="M563" i="18" s="1"/>
  <c r="X214" i="17"/>
  <c r="N514" i="18" s="1"/>
  <c r="W129" i="17"/>
  <c r="M319" i="18" s="1"/>
  <c r="U115" i="17"/>
  <c r="K278" i="18" s="1"/>
  <c r="X264" i="17"/>
  <c r="N643" i="18" s="1"/>
  <c r="V46" i="17"/>
  <c r="L148" i="18" s="1"/>
  <c r="V131" i="17"/>
  <c r="L321" i="18" s="1"/>
  <c r="U161" i="17"/>
  <c r="K387" i="18" s="1"/>
  <c r="U256" i="17"/>
  <c r="K614" i="18" s="1"/>
  <c r="V192" i="17"/>
  <c r="L455" i="18" s="1"/>
  <c r="V256" i="17"/>
  <c r="L614" i="18" s="1"/>
  <c r="X297" i="17"/>
  <c r="N726" i="18" s="1"/>
  <c r="X108" i="17"/>
  <c r="N257" i="18" s="1"/>
  <c r="V225" i="17"/>
  <c r="L546" i="18" s="1"/>
  <c r="X289" i="17"/>
  <c r="N708" i="18" s="1"/>
  <c r="U49" i="17"/>
  <c r="K151" i="18" s="1"/>
  <c r="X233" i="17"/>
  <c r="N566" i="18" s="1"/>
  <c r="V286" i="17"/>
  <c r="L690" i="18" s="1"/>
  <c r="V254" i="17"/>
  <c r="L612" i="18" s="1"/>
  <c r="V222" i="17"/>
  <c r="L543" i="18" s="1"/>
  <c r="X190" i="17"/>
  <c r="N453" i="18" s="1"/>
  <c r="W233" i="17"/>
  <c r="M566" i="18" s="1"/>
  <c r="W171" i="17"/>
  <c r="M411" i="18" s="1"/>
  <c r="X100" i="17"/>
  <c r="N249" i="18" s="1"/>
  <c r="U251" i="17"/>
  <c r="K609" i="18" s="1"/>
  <c r="X134" i="17"/>
  <c r="N324" i="18" s="1"/>
  <c r="X282" i="17"/>
  <c r="N686" i="18" s="1"/>
  <c r="X250" i="17"/>
  <c r="N608" i="18" s="1"/>
  <c r="W133" i="17"/>
  <c r="M323" i="18" s="1"/>
  <c r="X140" i="17"/>
  <c r="N351" i="18" s="1"/>
  <c r="X143" i="17"/>
  <c r="N354" i="18" s="1"/>
  <c r="V92" i="17"/>
  <c r="L236" i="18" s="1"/>
  <c r="W287" i="17"/>
  <c r="M691" i="18" s="1"/>
  <c r="V271" i="17"/>
  <c r="L662" i="18" s="1"/>
  <c r="U207" i="17"/>
  <c r="K487" i="18" s="1"/>
  <c r="U159" i="17"/>
  <c r="K385" i="18" s="1"/>
  <c r="W90" i="17"/>
  <c r="M234" i="18" s="1"/>
  <c r="X84" i="17"/>
  <c r="N228" i="18" s="1"/>
  <c r="X235" i="17"/>
  <c r="N568" i="18" s="1"/>
  <c r="W118" i="17"/>
  <c r="M292" i="18" s="1"/>
  <c r="X186" i="17"/>
  <c r="N429" i="18" s="1"/>
  <c r="U261" i="17"/>
  <c r="K640" i="18" s="1"/>
  <c r="U277" i="17"/>
  <c r="K668" i="18" s="1"/>
  <c r="V143" i="17"/>
  <c r="L354" i="18" s="1"/>
  <c r="V61" i="17"/>
  <c r="L186" i="18" s="1"/>
  <c r="X101" i="17"/>
  <c r="N250" i="18" s="1"/>
  <c r="X177" i="17"/>
  <c r="N420" i="18" s="1"/>
  <c r="U273" i="17"/>
  <c r="K664" i="18" s="1"/>
  <c r="U93" i="17"/>
  <c r="K237" i="18" s="1"/>
  <c r="U45" i="17"/>
  <c r="K147" i="18" s="1"/>
  <c r="W55" i="17"/>
  <c r="M171" i="18" s="1"/>
  <c r="X93" i="17"/>
  <c r="N237" i="18" s="1"/>
  <c r="V248" i="17"/>
  <c r="L606" i="18" s="1"/>
  <c r="V165" i="17"/>
  <c r="L405" i="18" s="1"/>
  <c r="X150" i="17"/>
  <c r="N361" i="18" s="1"/>
  <c r="V57" i="17"/>
  <c r="L173" i="18" s="1"/>
  <c r="W75" i="17"/>
  <c r="M200" i="18" s="1"/>
  <c r="U156" i="17"/>
  <c r="K382" i="18" s="1"/>
  <c r="V128" i="17"/>
  <c r="L302" i="18" s="1"/>
  <c r="V50" i="17"/>
  <c r="L166" i="18" s="1"/>
  <c r="V79" i="17"/>
  <c r="L223" i="18" s="1"/>
  <c r="W194" i="17"/>
  <c r="M457" i="18" s="1"/>
  <c r="W221" i="17"/>
  <c r="M521" i="18" s="1"/>
  <c r="W53" i="17"/>
  <c r="M169" i="18" s="1"/>
  <c r="W157" i="17"/>
  <c r="M383" i="18" s="1"/>
  <c r="V158" i="17"/>
  <c r="L384" i="18" s="1"/>
  <c r="W196" i="17"/>
  <c r="M476" i="18" s="1"/>
  <c r="V253" i="17"/>
  <c r="L611" i="18" s="1"/>
  <c r="V161" i="17"/>
  <c r="L387" i="18" s="1"/>
  <c r="U111" i="17"/>
  <c r="K274" i="18" s="1"/>
  <c r="X104" i="17"/>
  <c r="N253" i="18" s="1"/>
  <c r="V135" i="17"/>
  <c r="L325" i="18" s="1"/>
  <c r="W156" i="17"/>
  <c r="M382" i="18" s="1"/>
  <c r="W69" i="17"/>
  <c r="M194" i="18" s="1"/>
  <c r="U101" i="17"/>
  <c r="K250" i="18" s="1"/>
  <c r="W261" i="17"/>
  <c r="M640" i="18" s="1"/>
  <c r="V299" i="17"/>
  <c r="L728" i="18" s="1"/>
  <c r="W299" i="17"/>
  <c r="M728" i="18" s="1"/>
  <c r="W166" i="17"/>
  <c r="M406" i="18" s="1"/>
  <c r="X165" i="17"/>
  <c r="N405" i="18" s="1"/>
  <c r="X166" i="17"/>
  <c r="N406" i="18" s="1"/>
  <c r="W276" i="17"/>
  <c r="M667" i="18" s="1"/>
  <c r="U212" i="17"/>
  <c r="K512" i="18" s="1"/>
  <c r="W212" i="17"/>
  <c r="M512" i="18" s="1"/>
  <c r="V85" i="17"/>
  <c r="L229" i="18" s="1"/>
  <c r="W136" i="17"/>
  <c r="M326" i="18" s="1"/>
  <c r="X176" i="17"/>
  <c r="N419" i="18" s="1"/>
  <c r="V145" i="17"/>
  <c r="L356" i="18" s="1"/>
  <c r="U109" i="17"/>
  <c r="K272" i="18" s="1"/>
  <c r="U281" i="17"/>
  <c r="K685" i="18" s="1"/>
  <c r="V98" i="17"/>
  <c r="L247" i="18" s="1"/>
  <c r="W151" i="17"/>
  <c r="M362" i="18" s="1"/>
  <c r="X279" i="17"/>
  <c r="N683" i="18" s="1"/>
  <c r="X215" i="17"/>
  <c r="N515" i="18" s="1"/>
  <c r="U307" i="17"/>
  <c r="K340" i="18" s="1"/>
  <c r="W225" i="17"/>
  <c r="M546" i="18" s="1"/>
  <c r="X286" i="17"/>
  <c r="N690" i="18" s="1"/>
  <c r="V134" i="17"/>
  <c r="L324" i="18" s="1"/>
  <c r="U90" i="17"/>
  <c r="K234" i="18" s="1"/>
  <c r="U144" i="17"/>
  <c r="K355" i="18" s="1"/>
  <c r="V184" i="17"/>
  <c r="L427" i="18" s="1"/>
  <c r="X277" i="17"/>
  <c r="N668" i="18" s="1"/>
  <c r="X135" i="17"/>
  <c r="N325" i="18" s="1"/>
  <c r="X69" i="17"/>
  <c r="N194" i="18" s="1"/>
  <c r="X188" i="17"/>
  <c r="N451" i="18" s="1"/>
  <c r="U276" i="17"/>
  <c r="K667" i="18" s="1"/>
  <c r="X136" i="17"/>
  <c r="N326" i="18" s="1"/>
  <c r="V275" i="17"/>
  <c r="L666" i="18" s="1"/>
  <c r="X211" i="17"/>
  <c r="N511" i="18" s="1"/>
  <c r="V194" i="17"/>
  <c r="L457" i="18" s="1"/>
  <c r="U217" i="17"/>
  <c r="K517" i="18" s="1"/>
  <c r="V115" i="17"/>
  <c r="L278" i="18" s="1"/>
  <c r="V264" i="17"/>
  <c r="L643" i="18" s="1"/>
  <c r="V81" i="17"/>
  <c r="L225" i="18" s="1"/>
  <c r="W303" i="17"/>
  <c r="M732" i="18" s="1"/>
  <c r="U116" i="17"/>
  <c r="K290" i="18" s="1"/>
  <c r="V303" i="17"/>
  <c r="L732" i="18" s="1"/>
  <c r="U297" i="17"/>
  <c r="K726" i="18" s="1"/>
  <c r="W108" i="17"/>
  <c r="M257" i="18" s="1"/>
  <c r="U169" i="17"/>
  <c r="K409" i="18" s="1"/>
  <c r="X79" i="17"/>
  <c r="N223" i="18" s="1"/>
  <c r="W158" i="17"/>
  <c r="M384" i="18" s="1"/>
  <c r="U190" i="17"/>
  <c r="K453" i="18" s="1"/>
  <c r="U143" i="17"/>
  <c r="K354" i="18" s="1"/>
  <c r="W92" i="17"/>
  <c r="M236" i="18" s="1"/>
  <c r="U223" i="17"/>
  <c r="K544" i="18" s="1"/>
  <c r="W207" i="17"/>
  <c r="M487" i="18" s="1"/>
  <c r="X261" i="17"/>
  <c r="N640" i="18" s="1"/>
  <c r="X273" i="17"/>
  <c r="N664" i="18" s="1"/>
  <c r="X61" i="17"/>
  <c r="N186" i="18" s="1"/>
  <c r="V101" i="17"/>
  <c r="L250" i="18" s="1"/>
  <c r="W177" i="17"/>
  <c r="M420" i="18" s="1"/>
  <c r="W169" i="17"/>
  <c r="M409" i="18" s="1"/>
  <c r="X45" i="17"/>
  <c r="N147" i="18" s="1"/>
  <c r="V45" i="17"/>
  <c r="L147" i="18" s="1"/>
  <c r="U184" i="17"/>
  <c r="K427" i="18" s="1"/>
  <c r="V93" i="17"/>
  <c r="L237" i="18" s="1"/>
  <c r="U293" i="17"/>
  <c r="K712" i="18" s="1"/>
  <c r="X293" i="17"/>
  <c r="N712" i="18" s="1"/>
  <c r="W150" i="17"/>
  <c r="M361" i="18" s="1"/>
  <c r="X57" i="17"/>
  <c r="N173" i="18" s="1"/>
  <c r="U75" i="17"/>
  <c r="K200" i="18" s="1"/>
  <c r="U79" i="17"/>
  <c r="K223" i="18" s="1"/>
  <c r="W162" i="17"/>
  <c r="M402" i="18" s="1"/>
  <c r="U269" i="17"/>
  <c r="K648" i="18" s="1"/>
  <c r="U221" i="17"/>
  <c r="K521" i="18" s="1"/>
  <c r="U54" i="17"/>
  <c r="K170" i="18" s="1"/>
  <c r="U104" i="17"/>
  <c r="K253" i="18" s="1"/>
  <c r="X204" i="17"/>
  <c r="N484" i="18" s="1"/>
  <c r="W272" i="17"/>
  <c r="M663" i="18" s="1"/>
  <c r="X185" i="17"/>
  <c r="N428" i="18" s="1"/>
  <c r="V154" i="17"/>
  <c r="L380" i="18" s="1"/>
  <c r="V136" i="17"/>
  <c r="L326" i="18" s="1"/>
  <c r="V103" i="17"/>
  <c r="L252" i="18" s="1"/>
  <c r="V196" i="17"/>
  <c r="L476" i="18" s="1"/>
  <c r="X161" i="17"/>
  <c r="N387" i="18" s="1"/>
  <c r="V111" i="17"/>
  <c r="L274" i="18" s="1"/>
  <c r="W269" i="17"/>
  <c r="M648" i="18" s="1"/>
  <c r="V156" i="17"/>
  <c r="L382" i="18" s="1"/>
  <c r="U264" i="17"/>
  <c r="K643" i="18" s="1"/>
  <c r="U236" i="17"/>
  <c r="K569" i="18" s="1"/>
  <c r="X236" i="17"/>
  <c r="N569" i="18" s="1"/>
  <c r="U305" i="17"/>
  <c r="K338" i="18" s="1"/>
  <c r="W204" i="17"/>
  <c r="M484" i="18" s="1"/>
  <c r="W149" i="17"/>
  <c r="M360" i="18" s="1"/>
  <c r="U299" i="17"/>
  <c r="K728" i="18" s="1"/>
  <c r="W176" i="17"/>
  <c r="M419" i="18" s="1"/>
  <c r="V150" i="17"/>
  <c r="L361" i="18" s="1"/>
  <c r="U85" i="17"/>
  <c r="K229" i="18" s="1"/>
  <c r="X85" i="17"/>
  <c r="N229" i="18" s="1"/>
  <c r="W292" i="17"/>
  <c r="M711" i="18" s="1"/>
  <c r="V149" i="17"/>
  <c r="L360" i="18" s="1"/>
  <c r="E62" i="18" l="1"/>
  <c r="L338" i="17"/>
  <c r="E31" i="18"/>
  <c r="E28" i="18"/>
  <c r="E25" i="18"/>
  <c r="E22" i="18"/>
  <c r="E27" i="18"/>
  <c r="E24" i="18"/>
  <c r="E21" i="18"/>
  <c r="E18" i="18"/>
  <c r="E30" i="18"/>
  <c r="E23" i="18"/>
  <c r="E20" i="18"/>
  <c r="L29" i="17"/>
  <c r="M29" i="17" s="1"/>
  <c r="R29" i="17" s="1"/>
  <c r="E26" i="18"/>
  <c r="L27" i="17"/>
  <c r="M27" i="17" s="1"/>
  <c r="R27" i="17" s="1"/>
  <c r="E19" i="18"/>
  <c r="E29" i="18"/>
  <c r="L26" i="17"/>
  <c r="M26" i="17" s="1"/>
  <c r="R26" i="17" s="1"/>
  <c r="E17" i="18"/>
  <c r="L21" i="17"/>
  <c r="M21" i="17" s="1"/>
  <c r="R21" i="17" s="1"/>
  <c r="L30" i="17"/>
  <c r="M30" i="17" s="1"/>
  <c r="R30" i="17" s="1"/>
  <c r="L31" i="17"/>
  <c r="M31" i="17" s="1"/>
  <c r="R31" i="17" s="1"/>
  <c r="H28" i="18" s="1"/>
  <c r="L25" i="17"/>
  <c r="M25" i="17" s="1"/>
  <c r="R25" i="17" s="1"/>
  <c r="L34" i="17"/>
  <c r="M34" i="17" s="1"/>
  <c r="R34" i="17" s="1"/>
  <c r="L22" i="17"/>
  <c r="M22" i="17" s="1"/>
  <c r="R22" i="17" s="1"/>
  <c r="L33" i="17"/>
  <c r="M33" i="17" s="1"/>
  <c r="R33" i="17" s="1"/>
  <c r="T33" i="17" s="1"/>
  <c r="L24" i="17"/>
  <c r="M24" i="17" s="1"/>
  <c r="R24" i="17" s="1"/>
  <c r="L28" i="17"/>
  <c r="M28" i="17" s="1"/>
  <c r="R28" i="17" s="1"/>
  <c r="H25" i="18" s="1"/>
  <c r="L32" i="17"/>
  <c r="M32" i="17" s="1"/>
  <c r="R32" i="17" s="1"/>
  <c r="L20" i="17"/>
  <c r="M20" i="17" s="1"/>
  <c r="R20" i="17" s="1"/>
  <c r="L23" i="17"/>
  <c r="M23" i="17" s="1"/>
  <c r="R23" i="17" s="1"/>
  <c r="T28" i="17" l="1"/>
  <c r="U28" i="17" s="1"/>
  <c r="K25" i="18" s="1"/>
  <c r="H30" i="18"/>
  <c r="T31" i="17"/>
  <c r="X31" i="17" s="1"/>
  <c r="N28" i="18" s="1"/>
  <c r="V33" i="17"/>
  <c r="L30" i="18" s="1"/>
  <c r="U33" i="17"/>
  <c r="K30" i="18" s="1"/>
  <c r="X33" i="17"/>
  <c r="N30" i="18" s="1"/>
  <c r="W33" i="17"/>
  <c r="M30" i="18" s="1"/>
  <c r="T32" i="17"/>
  <c r="H29" i="18"/>
  <c r="T24" i="17"/>
  <c r="H21" i="18"/>
  <c r="H26" i="18"/>
  <c r="T29" i="17"/>
  <c r="T30" i="17"/>
  <c r="H27" i="18"/>
  <c r="H18" i="18"/>
  <c r="T21" i="17"/>
  <c r="H20" i="18"/>
  <c r="T23" i="17"/>
  <c r="H17" i="18"/>
  <c r="T20" i="17"/>
  <c r="T34" i="17"/>
  <c r="H31" i="18"/>
  <c r="H24" i="18"/>
  <c r="T27" i="17"/>
  <c r="H22" i="18"/>
  <c r="T25" i="17"/>
  <c r="T26" i="17"/>
  <c r="H23" i="18"/>
  <c r="H19" i="18"/>
  <c r="T22" i="17"/>
  <c r="W31" i="17" l="1"/>
  <c r="M28" i="18" s="1"/>
  <c r="X28" i="17"/>
  <c r="N25" i="18" s="1"/>
  <c r="U31" i="17"/>
  <c r="K28" i="18" s="1"/>
  <c r="V31" i="17"/>
  <c r="L28" i="18" s="1"/>
  <c r="W28" i="17"/>
  <c r="M25" i="18" s="1"/>
  <c r="V28" i="17"/>
  <c r="L25" i="18" s="1"/>
  <c r="X34" i="17"/>
  <c r="N31" i="18" s="1"/>
  <c r="W34" i="17"/>
  <c r="M31" i="18" s="1"/>
  <c r="U34" i="17"/>
  <c r="K31" i="18" s="1"/>
  <c r="V34" i="17"/>
  <c r="L31" i="18" s="1"/>
  <c r="W30" i="17"/>
  <c r="M27" i="18" s="1"/>
  <c r="V30" i="17"/>
  <c r="L27" i="18" s="1"/>
  <c r="X30" i="17"/>
  <c r="N27" i="18" s="1"/>
  <c r="U30" i="17"/>
  <c r="K27" i="18" s="1"/>
  <c r="W24" i="17"/>
  <c r="M21" i="18" s="1"/>
  <c r="U24" i="17"/>
  <c r="K21" i="18" s="1"/>
  <c r="V24" i="17"/>
  <c r="L21" i="18" s="1"/>
  <c r="X24" i="17"/>
  <c r="N21" i="18" s="1"/>
  <c r="U27" i="17"/>
  <c r="K24" i="18" s="1"/>
  <c r="W27" i="17"/>
  <c r="M24" i="18" s="1"/>
  <c r="X27" i="17"/>
  <c r="N24" i="18" s="1"/>
  <c r="V27" i="17"/>
  <c r="L24" i="18" s="1"/>
  <c r="V20" i="17"/>
  <c r="L17" i="18" s="1"/>
  <c r="X20" i="17"/>
  <c r="N17" i="18" s="1"/>
  <c r="W20" i="17"/>
  <c r="M17" i="18" s="1"/>
  <c r="U20" i="17"/>
  <c r="K17" i="18" s="1"/>
  <c r="W21" i="17"/>
  <c r="M18" i="18" s="1"/>
  <c r="U21" i="17"/>
  <c r="K18" i="18" s="1"/>
  <c r="X21" i="17"/>
  <c r="N18" i="18" s="1"/>
  <c r="V21" i="17"/>
  <c r="L18" i="18" s="1"/>
  <c r="V29" i="17"/>
  <c r="L26" i="18" s="1"/>
  <c r="U29" i="17"/>
  <c r="K26" i="18" s="1"/>
  <c r="X29" i="17"/>
  <c r="N26" i="18" s="1"/>
  <c r="W29" i="17"/>
  <c r="M26" i="18" s="1"/>
  <c r="U26" i="17"/>
  <c r="K23" i="18" s="1"/>
  <c r="W26" i="17"/>
  <c r="M23" i="18" s="1"/>
  <c r="X26" i="17"/>
  <c r="N23" i="18" s="1"/>
  <c r="V26" i="17"/>
  <c r="L23" i="18" s="1"/>
  <c r="U32" i="17"/>
  <c r="K29" i="18" s="1"/>
  <c r="X32" i="17"/>
  <c r="N29" i="18" s="1"/>
  <c r="W32" i="17"/>
  <c r="M29" i="18" s="1"/>
  <c r="V32" i="17"/>
  <c r="L29" i="18" s="1"/>
  <c r="W22" i="17"/>
  <c r="M19" i="18" s="1"/>
  <c r="V22" i="17"/>
  <c r="L19" i="18" s="1"/>
  <c r="X22" i="17"/>
  <c r="N19" i="18" s="1"/>
  <c r="U22" i="17"/>
  <c r="K19" i="18" s="1"/>
  <c r="W25" i="17"/>
  <c r="M22" i="18" s="1"/>
  <c r="U25" i="17"/>
  <c r="K22" i="18" s="1"/>
  <c r="X25" i="17"/>
  <c r="N22" i="18" s="1"/>
  <c r="V25" i="17"/>
  <c r="L22" i="18" s="1"/>
  <c r="U23" i="17"/>
  <c r="K20" i="18" s="1"/>
  <c r="V23" i="17"/>
  <c r="L20" i="18" s="1"/>
  <c r="X23" i="17"/>
  <c r="N20" i="18" s="1"/>
  <c r="W23" i="17"/>
  <c r="M20" i="18" s="1"/>
  <c r="K10" i="17"/>
  <c r="L10" i="17" s="1"/>
  <c r="L35" i="17"/>
  <c r="M35" i="17" s="1"/>
  <c r="R35" i="17" s="1"/>
  <c r="E32" i="18"/>
  <c r="E8" i="18" s="1"/>
  <c r="H32" i="18" l="1"/>
  <c r="T35" i="17"/>
  <c r="V35" i="17" l="1"/>
  <c r="L32" i="18" s="1"/>
  <c r="W35" i="17"/>
  <c r="M32" i="18" s="1"/>
  <c r="U35" i="17"/>
  <c r="K32" i="18" s="1"/>
  <c r="X35" i="17"/>
  <c r="N32" i="18" s="1"/>
</calcChain>
</file>

<file path=xl/sharedStrings.xml><?xml version="1.0" encoding="utf-8"?>
<sst xmlns="http://schemas.openxmlformats.org/spreadsheetml/2006/main" count="1803" uniqueCount="1355">
  <si>
    <t>Назва суду</t>
  </si>
  <si>
    <t>РЕЙТИНГ СУДУ</t>
  </si>
  <si>
    <t>№ з/п</t>
  </si>
  <si>
    <t>Місцеві господарські суди</t>
  </si>
  <si>
    <t>ВВС</t>
  </si>
  <si>
    <t>ЧС</t>
  </si>
  <si>
    <t>АА</t>
  </si>
  <si>
    <t>АВ</t>
  </si>
  <si>
    <t>ВВ</t>
  </si>
  <si>
    <t>ВА</t>
  </si>
  <si>
    <t>од.</t>
  </si>
  <si>
    <t>Вхідні справи</t>
  </si>
  <si>
    <t>Вирішені справи</t>
  </si>
  <si>
    <t>Невирішені справи</t>
  </si>
  <si>
    <t>%</t>
  </si>
  <si>
    <t>днів</t>
  </si>
  <si>
    <t>осіб</t>
  </si>
  <si>
    <t>ВВС+ЧС</t>
  </si>
  <si>
    <t>ЕВ+П</t>
  </si>
  <si>
    <t>Продуктив-ність (П)</t>
  </si>
  <si>
    <t>Ефективність витрат (ЕВ)</t>
  </si>
  <si>
    <t>Відсоток вирішених справ (ВВС)</t>
  </si>
  <si>
    <t>Апеляційні загальні суди</t>
  </si>
  <si>
    <t>Апеляційні господарські суди</t>
  </si>
  <si>
    <t>V</t>
  </si>
  <si>
    <t>Апеляційні адміністративні суди</t>
  </si>
  <si>
    <t>Місцеві адміністративні суди</t>
  </si>
  <si>
    <t>Модельні показники</t>
  </si>
  <si>
    <t>Відхилення від модельного показника</t>
  </si>
  <si>
    <t>1=A</t>
  </si>
  <si>
    <t>2=B</t>
  </si>
  <si>
    <t>10=A</t>
  </si>
  <si>
    <t>20=B</t>
  </si>
  <si>
    <t>Середньооблікова чисельність суддів</t>
  </si>
  <si>
    <t>Кількість розглянутих справ</t>
  </si>
  <si>
    <t>Видатки державного бюджеету</t>
  </si>
  <si>
    <t>Рейтинги судів</t>
  </si>
  <si>
    <t>Ефективність виористання трудових ресурсів</t>
  </si>
  <si>
    <t>Ефективність роботи місцевих та апеляційних судів загальної юрисдикції</t>
  </si>
  <si>
    <t>І</t>
  </si>
  <si>
    <t>тис. грн</t>
  </si>
  <si>
    <t>ІІІ</t>
  </si>
  <si>
    <t>ІV</t>
  </si>
  <si>
    <t>МЗС Дніпропетровської області</t>
  </si>
  <si>
    <t>МЗС Донецької області</t>
  </si>
  <si>
    <t>МЗС Житомирської області</t>
  </si>
  <si>
    <t>МЗС Закарпатської області</t>
  </si>
  <si>
    <t>МЗС Запорізької області</t>
  </si>
  <si>
    <t>МЗС Івано-Франківської області</t>
  </si>
  <si>
    <t>МЗС м. Києва</t>
  </si>
  <si>
    <t>МЗС Київської області</t>
  </si>
  <si>
    <t>МЗС Кіровоградської області</t>
  </si>
  <si>
    <t>МЗС Луганської області</t>
  </si>
  <si>
    <t>МЗС Львівської області</t>
  </si>
  <si>
    <t>МЗС Миколаївської області</t>
  </si>
  <si>
    <t>МЗС Одеської області</t>
  </si>
  <si>
    <t>МЗС Полтавської області</t>
  </si>
  <si>
    <t>МЗС Рівненської області</t>
  </si>
  <si>
    <t>МЗС Сумської області</t>
  </si>
  <si>
    <t>МЗС Тернопільської області</t>
  </si>
  <si>
    <t>МЗС Харківської області</t>
  </si>
  <si>
    <t>МЗС Херсонської області</t>
  </si>
  <si>
    <t>МЗС Хмельницької області</t>
  </si>
  <si>
    <t>МЗС Черкаської області</t>
  </si>
  <si>
    <t>МЗС Чернівецької області</t>
  </si>
  <si>
    <t>МЗС Чернігівської області</t>
  </si>
  <si>
    <t>ІІ</t>
  </si>
  <si>
    <t>Дніпропетровський апеляційний господарський суд</t>
  </si>
  <si>
    <t>Донецький апеляційний господарський суд</t>
  </si>
  <si>
    <t>Київський апеляційний господарський суд</t>
  </si>
  <si>
    <t>Львівський апеляційний господарський суд</t>
  </si>
  <si>
    <t>Одеський апеляційний господарський суд</t>
  </si>
  <si>
    <t>Харківський апеляційний господарський суд</t>
  </si>
  <si>
    <t>Господарський суд Вінницької області</t>
  </si>
  <si>
    <t>Господарський суд Волинської області</t>
  </si>
  <si>
    <t>Господарський суд Дніпропетровської області</t>
  </si>
  <si>
    <t>Господарський суд Донецької області</t>
  </si>
  <si>
    <t>Господарський суд Житомирської області</t>
  </si>
  <si>
    <t>Господарський суд Закарпатської області</t>
  </si>
  <si>
    <t>Господарський суд Запорізької області</t>
  </si>
  <si>
    <t>Господарський суд Івано-Франківської області</t>
  </si>
  <si>
    <t>Господарський суд Київської області</t>
  </si>
  <si>
    <t>Господарський суд Кіровоградської області</t>
  </si>
  <si>
    <t>Господарський суд Луганської області</t>
  </si>
  <si>
    <t>Господарський суд Львівської області</t>
  </si>
  <si>
    <t>Господарський суд Миколаївської області</t>
  </si>
  <si>
    <t>Господарський суд міста Києва</t>
  </si>
  <si>
    <t>Господарський суд Одеської області</t>
  </si>
  <si>
    <t>Господарський суд Полтавської області</t>
  </si>
  <si>
    <t>Господарський суд Рівненської області</t>
  </si>
  <si>
    <t>Господарський суд Сумської області</t>
  </si>
  <si>
    <t>Господарський суд Тернопільської області</t>
  </si>
  <si>
    <t>Господарський суд Харківської області</t>
  </si>
  <si>
    <t>Господарський суд Херсонської області</t>
  </si>
  <si>
    <t>Господарський суд Хмельницької області</t>
  </si>
  <si>
    <t>Господарський суд Черкаської області</t>
  </si>
  <si>
    <t>Господарський суд Чернівецької області</t>
  </si>
  <si>
    <t>Господарський суд Чернігівської області</t>
  </si>
  <si>
    <t>Вінницький апеляційний адміністративний суд</t>
  </si>
  <si>
    <t>Житомирський апеляційний адміністративний суд</t>
  </si>
  <si>
    <t>Вінницький окружний адміністративний суд</t>
  </si>
  <si>
    <t>Волинський окружний адміністративний суд</t>
  </si>
  <si>
    <t>Дніпропетровський окружний адміністративний суд</t>
  </si>
  <si>
    <t>Донецький окружний адміністративний суд</t>
  </si>
  <si>
    <t>Житомирський окружний адміністративний суд</t>
  </si>
  <si>
    <t>Закарпатський окружний адміністративний суд</t>
  </si>
  <si>
    <t>Запорізький окружний адміністративний суд</t>
  </si>
  <si>
    <t>Івано-Франківський окружний адміністративний суд</t>
  </si>
  <si>
    <t>Київський окружний адміністративний суд</t>
  </si>
  <si>
    <t>Кіровоградський окружний адміністративний суд</t>
  </si>
  <si>
    <t>Луганський окружний адміністративний суд</t>
  </si>
  <si>
    <t>Львівський окружний адміністративний суд</t>
  </si>
  <si>
    <t>Миколаївський окружний адміністративний суд</t>
  </si>
  <si>
    <t>Одеський окружний адміністративний суд</t>
  </si>
  <si>
    <t>Окружний адміністративний суд міста Києва</t>
  </si>
  <si>
    <t>Полтавський окружний адміністративний суд</t>
  </si>
  <si>
    <t>Рівненський окружний адміністративний суд</t>
  </si>
  <si>
    <t>Сумський окружний адміністративний суд</t>
  </si>
  <si>
    <t>Тернопільський окружний адміністративний суд</t>
  </si>
  <si>
    <t>Харківський окружний адміністративний суд</t>
  </si>
  <si>
    <t>Херсонський окружний адміністративний суд</t>
  </si>
  <si>
    <t>Хмельницький окружний адміністративний суд</t>
  </si>
  <si>
    <t>Черкаський окружний адміністративний суд</t>
  </si>
  <si>
    <t>Чернівецький окружний адміністративний суд</t>
  </si>
  <si>
    <t>Чернігівський окружний адміністративний суд</t>
  </si>
  <si>
    <t>Разом МЗС</t>
  </si>
  <si>
    <t>Разом ГС</t>
  </si>
  <si>
    <t>Разом ОАС</t>
  </si>
  <si>
    <t>Разом АС</t>
  </si>
  <si>
    <t>Разом ААС</t>
  </si>
  <si>
    <t>Разом АГС</t>
  </si>
  <si>
    <t>Ефективність використання коштів державного бюджету</t>
  </si>
  <si>
    <t>тис.грн</t>
  </si>
  <si>
    <t>Час очікування розгляду справи (ЧС)</t>
  </si>
  <si>
    <t>Східний АГС</t>
  </si>
  <si>
    <t>Центральний АГС</t>
  </si>
  <si>
    <t>Південно-західний АГС</t>
  </si>
  <si>
    <t>Північний АГС</t>
  </si>
  <si>
    <t>Північно-західний АГС</t>
  </si>
  <si>
    <t>Західний АГС</t>
  </si>
  <si>
    <t>Перший апеляційний адміністративний суд (м. Донецьк)</t>
  </si>
  <si>
    <t>Другий апеляційний адміністративний суд (м. Харків)</t>
  </si>
  <si>
    <t>Третій апеляційний адміністративний суд (м. Дніпро)</t>
  </si>
  <si>
    <t>П'ятий апеляційний адміністративний суд (м. Одеса)</t>
  </si>
  <si>
    <t>Шостий апеляційний адміністративний суд (м. Київ)</t>
  </si>
  <si>
    <t>Сьомий апеляційний адміністративний суд (м. Вінниця)</t>
  </si>
  <si>
    <t>Восьмий апеляційний адміністративний суд (м. Львів)</t>
  </si>
  <si>
    <t>Бершадський окружний суд</t>
  </si>
  <si>
    <t>Вінницький окружний суд</t>
  </si>
  <si>
    <t>Гайсинський окружний суд</t>
  </si>
  <si>
    <t>Жмеринський окружний суд</t>
  </si>
  <si>
    <t>Іллінецький окружний суд</t>
  </si>
  <si>
    <t>Козятинський окружний суд</t>
  </si>
  <si>
    <t>Крижопільський окружний суд</t>
  </si>
  <si>
    <t>Могилів-Подільський окружний суд</t>
  </si>
  <si>
    <t>Немирівський окружний суд</t>
  </si>
  <si>
    <t>Хмільницький окружний суд</t>
  </si>
  <si>
    <t>Шаргородський окружний суд</t>
  </si>
  <si>
    <t>Ямпільський окружний суд</t>
  </si>
  <si>
    <t>Володимир-Волинський окружний суд</t>
  </si>
  <si>
    <t>Горохівський окружний суд</t>
  </si>
  <si>
    <t>Камінь-Каширський районний суд</t>
  </si>
  <si>
    <t>Ківерцівський районний суд</t>
  </si>
  <si>
    <t>Ковельський окружний суд</t>
  </si>
  <si>
    <t>Луцький окружний суд</t>
  </si>
  <si>
    <t>Любомльський окружний суд</t>
  </si>
  <si>
    <t>Маневицький окружний суд</t>
  </si>
  <si>
    <t>Нововолинський окружний суд</t>
  </si>
  <si>
    <t xml:space="preserve">Васильківський окружний суд </t>
  </si>
  <si>
    <t>Верхньодніпровський окружний суд</t>
  </si>
  <si>
    <t>Нікопольський окружний суд</t>
  </si>
  <si>
    <t xml:space="preserve">Новомосковський  окружний суд </t>
  </si>
  <si>
    <t>Окружний суд міста Кам'янського</t>
  </si>
  <si>
    <t xml:space="preserve">Павлоградський окружний суд </t>
  </si>
  <si>
    <t xml:space="preserve">Петриківський окружний суд </t>
  </si>
  <si>
    <t>Петропавлівський окружний суд</t>
  </si>
  <si>
    <t>П'ятихатський окружний суд</t>
  </si>
  <si>
    <t>Синельніківський окружний суд</t>
  </si>
  <si>
    <t>Перший окружний суд міста Дніпра</t>
  </si>
  <si>
    <t>Другий окружний суд міста Дніпра</t>
  </si>
  <si>
    <t>Третій окружний суд міста Дніпра</t>
  </si>
  <si>
    <t>Четвертий окружний суд міста Дніпра</t>
  </si>
  <si>
    <t>П'ятий окружний суд міста Дніпра</t>
  </si>
  <si>
    <t>Перший окружний суд міста Кривого Рогу</t>
  </si>
  <si>
    <t>Другий окружний суд міста Кривого Рогу</t>
  </si>
  <si>
    <t>Третій окружний суд міста Кривого Рогу</t>
  </si>
  <si>
    <t>Четвертий окружний суд міста Кривого Рогу</t>
  </si>
  <si>
    <t xml:space="preserve">Бахмутський окружний суд </t>
  </si>
  <si>
    <t>Бойківський окружний суд</t>
  </si>
  <si>
    <t xml:space="preserve">Волноваський окружний суд </t>
  </si>
  <si>
    <t xml:space="preserve">Добропільський окружний суд </t>
  </si>
  <si>
    <t>Єнакіївський окружний суд</t>
  </si>
  <si>
    <t xml:space="preserve">Костянтинівський окружний суд </t>
  </si>
  <si>
    <t>Макіївський окружний суд</t>
  </si>
  <si>
    <t xml:space="preserve">Мар’їнський окружний суд </t>
  </si>
  <si>
    <t>Окружний суд міста Горлівки</t>
  </si>
  <si>
    <t xml:space="preserve">Окружний суд м.Краматорська </t>
  </si>
  <si>
    <t xml:space="preserve">Покровський окружний суд </t>
  </si>
  <si>
    <t xml:space="preserve">Слов'янський окружний суд </t>
  </si>
  <si>
    <t>Харцизький окружний суд</t>
  </si>
  <si>
    <t>Шахтарський окружний суд</t>
  </si>
  <si>
    <t>Перший окружний суд міста Донецька</t>
  </si>
  <si>
    <t>Другий окружний суд міста Донецька</t>
  </si>
  <si>
    <t>Третій окружний суд міста Донецька</t>
  </si>
  <si>
    <t xml:space="preserve">Перший окружний суд м.Маріуполя </t>
  </si>
  <si>
    <t xml:space="preserve">Другий окружний суд м.Маріуполя </t>
  </si>
  <si>
    <t xml:space="preserve">Бердичівський окружний суд </t>
  </si>
  <si>
    <t xml:space="preserve">Житомирський окружний суд </t>
  </si>
  <si>
    <t xml:space="preserve">Коростенський окружний суд </t>
  </si>
  <si>
    <t xml:space="preserve">Коростишівський окружний суд </t>
  </si>
  <si>
    <t xml:space="preserve">Малинський окружний суд </t>
  </si>
  <si>
    <t xml:space="preserve">Новоград-Волинський окружний суд </t>
  </si>
  <si>
    <t xml:space="preserve">Овруцький окружний суд </t>
  </si>
  <si>
    <t>Окружний суд м. Житомира</t>
  </si>
  <si>
    <t xml:space="preserve">Олевський окружний суд </t>
  </si>
  <si>
    <t xml:space="preserve">Попільнянський окружний суд </t>
  </si>
  <si>
    <t xml:space="preserve">Черняхівський окружний суд </t>
  </si>
  <si>
    <t xml:space="preserve">Чуднівський окружний суд </t>
  </si>
  <si>
    <t>Берегівський окружний суд</t>
  </si>
  <si>
    <t>Міжгірський окружний суд</t>
  </si>
  <si>
    <t>Мукачівський окружний суд</t>
  </si>
  <si>
    <t>Перечинський окружний суд</t>
  </si>
  <si>
    <t>Тячівський окружний суд</t>
  </si>
  <si>
    <t>Ужгородський окружний суд</t>
  </si>
  <si>
    <t>Хустський окружний суд</t>
  </si>
  <si>
    <t>Бердянський окружний суд</t>
  </si>
  <si>
    <t>Василівський окружний суд</t>
  </si>
  <si>
    <t xml:space="preserve">Вільнянський окружний суд </t>
  </si>
  <si>
    <t xml:space="preserve">Енергодарський окружний суд </t>
  </si>
  <si>
    <t xml:space="preserve">Мелітопольський окружний суд </t>
  </si>
  <si>
    <t>Оріхівський окружний суд</t>
  </si>
  <si>
    <t xml:space="preserve">Пологівський окружний суд </t>
  </si>
  <si>
    <t xml:space="preserve">Приморський окружний суд </t>
  </si>
  <si>
    <t xml:space="preserve">Токмацький окружний суд </t>
  </si>
  <si>
    <t>Перший окружний суд м.Запоріжжя</t>
  </si>
  <si>
    <t xml:space="preserve">Другий окружний суд м.Запоріжжя </t>
  </si>
  <si>
    <t>Третій окружний суд м.Запоріжжя</t>
  </si>
  <si>
    <t>Четвертий окружний суд м.Запоріжжя</t>
  </si>
  <si>
    <t>Галицький окружний суд</t>
  </si>
  <si>
    <t>Городенківський окружний суд</t>
  </si>
  <si>
    <t>Долинський окружний суд</t>
  </si>
  <si>
    <t>Калуський окружний суд</t>
  </si>
  <si>
    <t>Коломийський окружний суд</t>
  </si>
  <si>
    <t>Косівський окружний суд</t>
  </si>
  <si>
    <t>Окружний суд міста Івано-Франківська</t>
  </si>
  <si>
    <t>Надвірнянський окружний суд</t>
  </si>
  <si>
    <t>Тлумацький окружний суд</t>
  </si>
  <si>
    <t>Білоцерківський окружний суд</t>
  </si>
  <si>
    <t>Бориспільський окружний суд</t>
  </si>
  <si>
    <t>Броварський окружний суд</t>
  </si>
  <si>
    <t>Васильківський окружний суд</t>
  </si>
  <si>
    <t>Вишгородський окружний суд</t>
  </si>
  <si>
    <t>Ірпінський окружний суд</t>
  </si>
  <si>
    <t>Кагарлицький окружний суд</t>
  </si>
  <si>
    <t>Києво-Святошинський окружний суд</t>
  </si>
  <si>
    <t>Обухівський окружний суд</t>
  </si>
  <si>
    <t>Переяслав-Хмельницький окружний суд</t>
  </si>
  <si>
    <t>Сквирський окружний суд</t>
  </si>
  <si>
    <t>Таращанський окружний суд</t>
  </si>
  <si>
    <t>Фастівський окружний суд</t>
  </si>
  <si>
    <t>Яготинський окружний суд</t>
  </si>
  <si>
    <t>Гайворонський окружний суд</t>
  </si>
  <si>
    <t>Голованівський окружний суд</t>
  </si>
  <si>
    <t>Знам'янський окружний суд</t>
  </si>
  <si>
    <t>Кропивницький окружний суд</t>
  </si>
  <si>
    <t>Маловисківський окружний суд</t>
  </si>
  <si>
    <t>Новоукраїнський окружний суд</t>
  </si>
  <si>
    <t>Окружний суд м.Кропивницького</t>
  </si>
  <si>
    <t>Олександрійський окружний суд</t>
  </si>
  <si>
    <t>Світловодський окружний суд</t>
  </si>
  <si>
    <t>Алчевський окружний суд</t>
  </si>
  <si>
    <t>Біловодський окружний суд</t>
  </si>
  <si>
    <t>Довжанський окружний суд</t>
  </si>
  <si>
    <t>Кадіївський окружний суд</t>
  </si>
  <si>
    <t>Лисичанський окружний суд</t>
  </si>
  <si>
    <t>Луганський окружний суд</t>
  </si>
  <si>
    <t>Лутугинський окружний суд</t>
  </si>
  <si>
    <t>Новопсковський окружний суд</t>
  </si>
  <si>
    <t>Рубіжанський окружний суд</t>
  </si>
  <si>
    <t>Сватівський окружний суд</t>
  </si>
  <si>
    <t>Сєвєродонецький окружний суд</t>
  </si>
  <si>
    <t>Сорокинський окружний суд</t>
  </si>
  <si>
    <t>Старобільський окружний суд</t>
  </si>
  <si>
    <t>Хрустальний окружний суд</t>
  </si>
  <si>
    <t>Дрогобицький окружний суд</t>
  </si>
  <si>
    <t xml:space="preserve">Жовківський окружний суд </t>
  </si>
  <si>
    <t xml:space="preserve">Золочівський окружний суд </t>
  </si>
  <si>
    <t xml:space="preserve">Пустомитівський окружний суд </t>
  </si>
  <si>
    <t xml:space="preserve">Самбірський окружний суд </t>
  </si>
  <si>
    <t xml:space="preserve">Стрийський окружний суд </t>
  </si>
  <si>
    <t xml:space="preserve">Червоноградський окружний суд </t>
  </si>
  <si>
    <t xml:space="preserve">Яворівський окружний суд </t>
  </si>
  <si>
    <t>Перший окружний суд міста Львова</t>
  </si>
  <si>
    <t>Другий окружний суд міста Львова</t>
  </si>
  <si>
    <t>Третій окружний суд міста Львова</t>
  </si>
  <si>
    <t>Баштанский окружний суд</t>
  </si>
  <si>
    <t>Вознесенський окружний суд</t>
  </si>
  <si>
    <t>Миколаївський окружний суд</t>
  </si>
  <si>
    <t>Первомайський окружний суд</t>
  </si>
  <si>
    <t>Снігурівський окружний суд</t>
  </si>
  <si>
    <t>Южноукраїнський окружний суд</t>
  </si>
  <si>
    <t>Перший окружний суд міста Миколаєва</t>
  </si>
  <si>
    <t>Другий окружний суд міста Миколаєва</t>
  </si>
  <si>
    <t>Арцизький окружний суд</t>
  </si>
  <si>
    <t>Балтський окружний суд</t>
  </si>
  <si>
    <t>Березівський окружний суд</t>
  </si>
  <si>
    <t>Білгород - Дністровський окружний суд</t>
  </si>
  <si>
    <t>Біляївський окружний суд</t>
  </si>
  <si>
    <t>Великомихайлівський окружний суд</t>
  </si>
  <si>
    <t>Доброславський окружний суд</t>
  </si>
  <si>
    <t>Ізмаїльський окружний суд</t>
  </si>
  <si>
    <t>Подільський окружний суд</t>
  </si>
  <si>
    <t>Роздільнянський окружний суд</t>
  </si>
  <si>
    <t>Чорноморський окружний суд</t>
  </si>
  <si>
    <t>Перший окружний суд  міста Одеси</t>
  </si>
  <si>
    <t>Другий окружний суд  міста Одеси</t>
  </si>
  <si>
    <t>Третій окружний суд  міста Одеси</t>
  </si>
  <si>
    <t>Четвертий окружний суд  міста Одеси</t>
  </si>
  <si>
    <t>Гадяцький окружний суд</t>
  </si>
  <si>
    <t>Глобинський окружний суд</t>
  </si>
  <si>
    <t>Горішньоплавнівський окружний суд</t>
  </si>
  <si>
    <t>Диканський окружний суд</t>
  </si>
  <si>
    <t>Карлівський окружний суд</t>
  </si>
  <si>
    <t>Кобеляцький окружний суд</t>
  </si>
  <si>
    <t>Кременчуцький окружний суд</t>
  </si>
  <si>
    <t>Лубенський окружний суд</t>
  </si>
  <si>
    <t>Миргородський окружний суд</t>
  </si>
  <si>
    <t>Окружний суд міста Полтави</t>
  </si>
  <si>
    <t>Пирятинський окружний суд</t>
  </si>
  <si>
    <t>Полтавський окружний суд</t>
  </si>
  <si>
    <t>Володимирецький окружний суд</t>
  </si>
  <si>
    <t>Гощанський окружний суд</t>
  </si>
  <si>
    <t>Дубенський окружний суд</t>
  </si>
  <si>
    <t>Дубровицький окружний суд</t>
  </si>
  <si>
    <t>Здолбунівський окружний суд</t>
  </si>
  <si>
    <t>Костопільський окружний суд</t>
  </si>
  <si>
    <t>Рівненський окружний суд</t>
  </si>
  <si>
    <t>Сарненький окружний суд</t>
  </si>
  <si>
    <t>Глухівський окружний суд</t>
  </si>
  <si>
    <t>Конотопський окружний суд</t>
  </si>
  <si>
    <t>Окружний суд міста Сум</t>
  </si>
  <si>
    <t>Охтирський окружний суд</t>
  </si>
  <si>
    <t>Роменський окружний суд</t>
  </si>
  <si>
    <t>Сумський окружний суд</t>
  </si>
  <si>
    <t>Шосткинський окружний суд</t>
  </si>
  <si>
    <t>Бережанський окружний суд</t>
  </si>
  <si>
    <t>Бучацький окружний суд</t>
  </si>
  <si>
    <t>Збаразький окружний суд</t>
  </si>
  <si>
    <t>Кременецький окружний суд</t>
  </si>
  <si>
    <t>Теребовлянський окружний суд</t>
  </si>
  <si>
    <t>Тернопільський окружний суд</t>
  </si>
  <si>
    <t>Чортківський окружний суд</t>
  </si>
  <si>
    <t xml:space="preserve">Балаклійський окружний суд </t>
  </si>
  <si>
    <t>Богодухівський окружний суд</t>
  </si>
  <si>
    <t xml:space="preserve">Валківський окружний суд </t>
  </si>
  <si>
    <t xml:space="preserve">Вовчанський окружний суд </t>
  </si>
  <si>
    <t xml:space="preserve">Дергачівський окружний суд </t>
  </si>
  <si>
    <t xml:space="preserve">Ізюмський окружний суд </t>
  </si>
  <si>
    <t xml:space="preserve">Красноградський окружний суд </t>
  </si>
  <si>
    <t xml:space="preserve">Куп'янський окружний суд </t>
  </si>
  <si>
    <t xml:space="preserve">Лозівський окружний суд </t>
  </si>
  <si>
    <t xml:space="preserve">Первомайський окружний суд </t>
  </si>
  <si>
    <t xml:space="preserve">Харківський окружний суд </t>
  </si>
  <si>
    <t xml:space="preserve">Чугуївський окружний суд </t>
  </si>
  <si>
    <t>Перший окружний суд міста Харкова</t>
  </si>
  <si>
    <t>Другий окружний суд міста Харкова</t>
  </si>
  <si>
    <t xml:space="preserve">Третій окружний суд міста Харкова </t>
  </si>
  <si>
    <t>Четвертий окружний суд міста Харкова</t>
  </si>
  <si>
    <t>П'ятий окружний суд міста Харкова</t>
  </si>
  <si>
    <t xml:space="preserve">Білозерський окружний суд </t>
  </si>
  <si>
    <t xml:space="preserve">Великолепетиський окружний суд </t>
  </si>
  <si>
    <t xml:space="preserve">Великоолександрівський окружний суд </t>
  </si>
  <si>
    <t xml:space="preserve">Генічеський окружний суд </t>
  </si>
  <si>
    <t>Голопристанський окружний суд</t>
  </si>
  <si>
    <t xml:space="preserve">Каховський окружний суд </t>
  </si>
  <si>
    <t xml:space="preserve">Новокаховський окружний суд </t>
  </si>
  <si>
    <t>Окружний суд міста Херсона</t>
  </si>
  <si>
    <t xml:space="preserve">Скадовський окружний суд </t>
  </si>
  <si>
    <t>Дунаєвецький окружний суд</t>
  </si>
  <si>
    <t>Ізяславський окружний суд</t>
  </si>
  <si>
    <t>Кам'янець-Подільський окружний суд</t>
  </si>
  <si>
    <t>Летичівський окружний суд</t>
  </si>
  <si>
    <t>Славутський окружний суд</t>
  </si>
  <si>
    <t>Староконстянтинівський окружний суд</t>
  </si>
  <si>
    <t>Хмельницький окружний суд</t>
  </si>
  <si>
    <t>Шепетівський окружний суд</t>
  </si>
  <si>
    <t>Ярмолинецький окружний суд</t>
  </si>
  <si>
    <t>Звенигородський окружний суд</t>
  </si>
  <si>
    <t>Золотоніський окружний суд</t>
  </si>
  <si>
    <t>Канівський окружний суд</t>
  </si>
  <si>
    <t>Корсунь-Шевченківський окружний суд</t>
  </si>
  <si>
    <t>Монастирищенський окружний суд</t>
  </si>
  <si>
    <t>Смілянський окружний суд</t>
  </si>
  <si>
    <t>Тальнівський окружний суд</t>
  </si>
  <si>
    <t>Уманський окружний суд</t>
  </si>
  <si>
    <t>Черкаський окружний суд</t>
  </si>
  <si>
    <t>Вижницький окружний суд</t>
  </si>
  <si>
    <t xml:space="preserve">Кіцманський окружний суд </t>
  </si>
  <si>
    <t xml:space="preserve">Новоселицький окружний суд </t>
  </si>
  <si>
    <t>Окружний суд м.Чернівців</t>
  </si>
  <si>
    <t xml:space="preserve">Сокирянський окружний суд </t>
  </si>
  <si>
    <t xml:space="preserve">Сторожинецький окружний суд </t>
  </si>
  <si>
    <t>Бахмацький окружний суд</t>
  </si>
  <si>
    <t>Ічнянський окружний суд</t>
  </si>
  <si>
    <t>Козелецький окружний суд</t>
  </si>
  <si>
    <t>Корюківський окружний суд</t>
  </si>
  <si>
    <t>Менський окружний суд</t>
  </si>
  <si>
    <t>Ніжинський окружний суд</t>
  </si>
  <si>
    <t>Новгород-Сіверський окружний суд</t>
  </si>
  <si>
    <t>Окружний суд м.Чернігова</t>
  </si>
  <si>
    <t>Прилуцький окружний суд</t>
  </si>
  <si>
    <t>Ріпкинський окружний суд</t>
  </si>
  <si>
    <t>Чернігівський окружний суд</t>
  </si>
  <si>
    <t>Перший окружний суд міста Києва</t>
  </si>
  <si>
    <t>Другий окружний суд міста Києва</t>
  </si>
  <si>
    <t>Третій окружний суд міста Києва</t>
  </si>
  <si>
    <t>Четвертий окружний суд міста Києва</t>
  </si>
  <si>
    <t>П'ятий окружний суд міста Києва</t>
  </si>
  <si>
    <t>Шостий окружний суд міста Києва</t>
  </si>
  <si>
    <t>АС</t>
  </si>
  <si>
    <t>ГС</t>
  </si>
  <si>
    <t>АГС</t>
  </si>
  <si>
    <t>ОАС</t>
  </si>
  <si>
    <t>ААС</t>
  </si>
  <si>
    <t>2018 рік</t>
  </si>
  <si>
    <t>№ - заг</t>
  </si>
  <si>
    <t>№ - діючі</t>
  </si>
  <si>
    <r>
      <t xml:space="preserve">Найменування суду </t>
    </r>
    <r>
      <rPr>
        <b/>
        <u/>
        <sz val="18"/>
        <color indexed="8"/>
        <rFont val="Times New Roman"/>
        <family val="1"/>
        <charset val="204"/>
      </rPr>
      <t>до</t>
    </r>
    <r>
      <rPr>
        <b/>
        <sz val="18"/>
        <color indexed="8"/>
        <rFont val="Times New Roman"/>
        <family val="1"/>
        <charset val="204"/>
      </rPr>
      <t xml:space="preserve"> оптимізації</t>
    </r>
  </si>
  <si>
    <r>
      <rPr>
        <b/>
        <sz val="11"/>
        <color theme="1"/>
        <rFont val="Times New Roman"/>
        <family val="1"/>
        <charset val="204"/>
      </rPr>
      <t>Факт.</t>
    </r>
    <r>
      <rPr>
        <sz val="11"/>
        <color theme="1"/>
        <rFont val="Times New Roman"/>
        <family val="1"/>
        <charset val="204"/>
      </rPr>
      <t xml:space="preserve"> кількість </t>
    </r>
    <r>
      <rPr>
        <sz val="11"/>
        <color rgb="FFC00000"/>
        <rFont val="Times New Roman"/>
        <family val="1"/>
        <charset val="204"/>
      </rPr>
      <t>вхідних</t>
    </r>
    <r>
      <rPr>
        <sz val="11"/>
        <color theme="1"/>
        <rFont val="Times New Roman"/>
        <family val="1"/>
        <charset val="204"/>
      </rPr>
      <t xml:space="preserve"> модел. справ </t>
    </r>
    <r>
      <rPr>
        <b/>
        <sz val="11"/>
        <color theme="1"/>
        <rFont val="Times New Roman"/>
        <family val="1"/>
        <charset val="204"/>
      </rPr>
      <t>за 2018 рік</t>
    </r>
  </si>
  <si>
    <r>
      <rPr>
        <b/>
        <sz val="11"/>
        <color theme="1"/>
        <rFont val="Times New Roman"/>
        <family val="1"/>
        <charset val="204"/>
      </rPr>
      <t>Факт.</t>
    </r>
    <r>
      <rPr>
        <sz val="11"/>
        <color theme="1"/>
        <rFont val="Times New Roman"/>
        <family val="1"/>
        <charset val="204"/>
      </rPr>
      <t xml:space="preserve"> кількість </t>
    </r>
    <r>
      <rPr>
        <sz val="11"/>
        <color rgb="FF00B050"/>
        <rFont val="Times New Roman"/>
        <family val="1"/>
        <charset val="204"/>
      </rPr>
      <t>вирішених</t>
    </r>
    <r>
      <rPr>
        <sz val="11"/>
        <color theme="1"/>
        <rFont val="Times New Roman"/>
        <family val="1"/>
        <charset val="204"/>
      </rPr>
      <t xml:space="preserve"> модел. справ </t>
    </r>
    <r>
      <rPr>
        <b/>
        <sz val="11"/>
        <color theme="1"/>
        <rFont val="Times New Roman"/>
        <family val="1"/>
        <charset val="204"/>
      </rPr>
      <t>за 2018 рік</t>
    </r>
  </si>
  <si>
    <r>
      <rPr>
        <b/>
        <sz val="11"/>
        <color theme="1"/>
        <rFont val="Times New Roman"/>
        <family val="1"/>
        <charset val="204"/>
      </rPr>
      <t>Факт.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7030A0"/>
        <rFont val="Times New Roman"/>
        <family val="1"/>
        <charset val="204"/>
      </rPr>
      <t>залишок невирішених</t>
    </r>
    <r>
      <rPr>
        <sz val="11"/>
        <color theme="1"/>
        <rFont val="Times New Roman"/>
        <family val="1"/>
        <charset val="204"/>
      </rPr>
      <t xml:space="preserve"> модел. справ </t>
    </r>
    <r>
      <rPr>
        <b/>
        <sz val="11"/>
        <color theme="1"/>
        <rFont val="Times New Roman"/>
        <family val="1"/>
        <charset val="204"/>
      </rPr>
      <t>на 01.01.19</t>
    </r>
  </si>
  <si>
    <t>Найменування суду, що ліквідується</t>
  </si>
  <si>
    <r>
      <t xml:space="preserve">Середньооблікова чисельність </t>
    </r>
    <r>
      <rPr>
        <sz val="11"/>
        <color rgb="FF0000FF"/>
        <rFont val="Times New Roman"/>
        <family val="1"/>
        <charset val="204"/>
      </rPr>
      <t xml:space="preserve">суддів </t>
    </r>
    <r>
      <rPr>
        <sz val="11"/>
        <color theme="1"/>
        <rFont val="Times New Roman"/>
        <family val="1"/>
        <charset val="204"/>
      </rPr>
      <t>станом на 01.01.2019</t>
    </r>
  </si>
  <si>
    <r>
      <t xml:space="preserve">Найменування суду </t>
    </r>
    <r>
      <rPr>
        <b/>
        <u/>
        <sz val="18"/>
        <color indexed="8"/>
        <rFont val="Times New Roman"/>
        <family val="1"/>
        <charset val="204"/>
      </rPr>
      <t>після</t>
    </r>
    <r>
      <rPr>
        <b/>
        <sz val="18"/>
        <color indexed="8"/>
        <rFont val="Times New Roman"/>
        <family val="1"/>
        <charset val="204"/>
      </rPr>
      <t xml:space="preserve"> оптимізації</t>
    </r>
  </si>
  <si>
    <t>ВСІ СУДИ</t>
  </si>
  <si>
    <t>Місцеві суди</t>
  </si>
  <si>
    <t>Місцеві суди АР Крим</t>
  </si>
  <si>
    <t>АР Крим</t>
  </si>
  <si>
    <t>Вінницька область</t>
  </si>
  <si>
    <t>Волинська область</t>
  </si>
  <si>
    <t>Дніпропетровська область</t>
  </si>
  <si>
    <t>Донецька область</t>
  </si>
  <si>
    <t>Житомирська область</t>
  </si>
  <si>
    <t>Закарпатська область</t>
  </si>
  <si>
    <t>Запорізька область</t>
  </si>
  <si>
    <t>Івано-Франківська область</t>
  </si>
  <si>
    <t>Київська область</t>
  </si>
  <si>
    <t>Кіровоградська область</t>
  </si>
  <si>
    <t>Луганська область</t>
  </si>
  <si>
    <t>Львівська область</t>
  </si>
  <si>
    <t>Миколаївська область</t>
  </si>
  <si>
    <t>Одеська область</t>
  </si>
  <si>
    <t>Полтавська область</t>
  </si>
  <si>
    <t>Ріненська область</t>
  </si>
  <si>
    <t>Сумська область</t>
  </si>
  <si>
    <t>Тернопільська область</t>
  </si>
  <si>
    <t>Харківська область</t>
  </si>
  <si>
    <t>Херсонська область</t>
  </si>
  <si>
    <t>Хмельницька область</t>
  </si>
  <si>
    <t>Черкаська область</t>
  </si>
  <si>
    <t>Чернівецька область</t>
  </si>
  <si>
    <t>Чернігівська область</t>
  </si>
  <si>
    <t>місто Київ</t>
  </si>
  <si>
    <t>місто Севастополь</t>
  </si>
  <si>
    <t>Апеляційний суд Автономної Республіки Крим</t>
  </si>
  <si>
    <t>Кримський апеляційний суд в апеляційному окрузі</t>
  </si>
  <si>
    <t>Вінницький апеляційний суд в апеляційному окрузі</t>
  </si>
  <si>
    <t>Апеляційний суд Вінницької області</t>
  </si>
  <si>
    <t>Волинський апеляційний суд в апеляційному окрузі</t>
  </si>
  <si>
    <t>Апеляційний суд Волинської області</t>
  </si>
  <si>
    <t>Дніпровський апеляційний суд в апеляційному окрузі</t>
  </si>
  <si>
    <t>Апеляційний суд Дніпропетровської області</t>
  </si>
  <si>
    <t>Донецький апеляційний суд в апеляційному окрузі</t>
  </si>
  <si>
    <t>Апеляційний суд Донецької області</t>
  </si>
  <si>
    <t>Житомирський апеляційний суд в апеляційному окрузі</t>
  </si>
  <si>
    <t>Апеляційний суд Житомирської області</t>
  </si>
  <si>
    <t>Закарпатський апеляційний суд в апеляційному окрузі</t>
  </si>
  <si>
    <t>Апеляційний суд Закарпатської області</t>
  </si>
  <si>
    <t>Запорізький апеляційний суд в апеляційному окрузі</t>
  </si>
  <si>
    <t>Апеляційний суд Запорізької області</t>
  </si>
  <si>
    <t>Івано-Франківський апеляційний суд в апеляційному окрузі</t>
  </si>
  <si>
    <t>Апеляційний суд Iвано-Франківської області</t>
  </si>
  <si>
    <t>Кропивницький апеляційний суд в апеляційному окрузі</t>
  </si>
  <si>
    <t>Апеляційний суд Київської області</t>
  </si>
  <si>
    <t>Луганський апеляційний суд в апеляційному окрузі</t>
  </si>
  <si>
    <t>Апеляційний суд Кіровоградської області</t>
  </si>
  <si>
    <t>Львівський апеляційний суд в апеляційному окрузі</t>
  </si>
  <si>
    <t>Апеляційний суд Луганської області</t>
  </si>
  <si>
    <t>Миколаївський апеляційний суд в апеляційному окрузі</t>
  </si>
  <si>
    <t>Апеляційний суд Львівської області</t>
  </si>
  <si>
    <t>Одеський апеляційний суд в апеляційному окрузі</t>
  </si>
  <si>
    <t>Апеляційний суд Миколаївської області</t>
  </si>
  <si>
    <t>Полтавський апеляційний суд в апеляційному окрузі</t>
  </si>
  <si>
    <t>Апеляційний суд Одеської області</t>
  </si>
  <si>
    <t>Рівненський апеляційний суд в апеляційному окрузі</t>
  </si>
  <si>
    <t>Апеляційний суд Полтавської області</t>
  </si>
  <si>
    <t>Сумський апеляційний суд в апеляційному окрузі</t>
  </si>
  <si>
    <t>Апеляційний суд Рівненської області</t>
  </si>
  <si>
    <t>Тернопільський апеляційний суд в апеляційному окрузі</t>
  </si>
  <si>
    <t>Апеляційний суд Сумської області</t>
  </si>
  <si>
    <t>Харківський апеляційний суд в апеляційному окрузі</t>
  </si>
  <si>
    <t>Апеляційний суд Тернопільської області</t>
  </si>
  <si>
    <t>Херсонський апеляційний суд в апеляційному окрузі</t>
  </si>
  <si>
    <t>Апеляційний суд Харківської області</t>
  </si>
  <si>
    <t>Хмельницький апеляційний суд в апеляційному окрузі</t>
  </si>
  <si>
    <t>Апеляційний суд Херсонської області</t>
  </si>
  <si>
    <t>Черкаський апеляційний суд в апеляційному окрузі</t>
  </si>
  <si>
    <t>Апеляційний суд Хмельницької області</t>
  </si>
  <si>
    <t>Чернівецький апеляційний суд в апеляційному окрузі</t>
  </si>
  <si>
    <t>Апеляційний суд Черкаської області</t>
  </si>
  <si>
    <t>Чернігівський апеляційний суд в апеляційному окрузі</t>
  </si>
  <si>
    <t>Апеляційний суд Чернівецької області</t>
  </si>
  <si>
    <t>Київський апеляційний суд в апеляційному окрузі</t>
  </si>
  <si>
    <t>Апеляційний суд Чернігівської області</t>
  </si>
  <si>
    <t>Східний апеляційний господарський суд в апеляційному окрузі</t>
  </si>
  <si>
    <t>Апеляційний суд міста Києва</t>
  </si>
  <si>
    <t>Центральний апеляційний господарський суд в апеляційному окрузі</t>
  </si>
  <si>
    <t>Апеляційний суд міста Севастополя</t>
  </si>
  <si>
    <t>Севастопольський апеляційний суд в апеляційному окрузі</t>
  </si>
  <si>
    <t>Південно-західний апеляційний господарський суд в апеляційному окрузі</t>
  </si>
  <si>
    <t>Північний апеляційний господарський суд в апеляційному окрузі</t>
  </si>
  <si>
    <t>Північно-західний апеляційний господарський суд в апеляційному окрузі</t>
  </si>
  <si>
    <t>Західний апеляційний господарський суд в апеляційному окрузі</t>
  </si>
  <si>
    <t>Південний апеляційний господарський суд в апеляційному окрузі</t>
  </si>
  <si>
    <t>Перший апеляційний адміністративний суд в апеляційному окрузі</t>
  </si>
  <si>
    <t>Рівненський апеляційний господарський суд</t>
  </si>
  <si>
    <t>Другий апеляційний адміністративний суд в апеляційному окрузі</t>
  </si>
  <si>
    <t>Третій апеляційний адміністративний суд в апеляційному окрузі</t>
  </si>
  <si>
    <t>П’ятий апеляційний адміністративний суд в апеляційному окрузі</t>
  </si>
  <si>
    <t>Севастопольський апеляційний господарський суд</t>
  </si>
  <si>
    <t>Шостий апеляційний адміністративний суд в апеляційному окрузі</t>
  </si>
  <si>
    <t>Сьомий апеляційний адміністративний суд в апеляційному окрузі</t>
  </si>
  <si>
    <t>Дніпропетровський апеляційний адміністративний суд</t>
  </si>
  <si>
    <t>Восьмий апеляційний адміністративний суд в апеляційному окрузі</t>
  </si>
  <si>
    <t>Донецький апеляційний адміністративний суд</t>
  </si>
  <si>
    <t>Вінницький окружний господарський суд</t>
  </si>
  <si>
    <t>Четвертий апеляційний адміністративний суд в апеляційному окрузі</t>
  </si>
  <si>
    <t>Волинський окружний господарський суд</t>
  </si>
  <si>
    <t>Львівський апеляційний адміністративний суд</t>
  </si>
  <si>
    <t>Дніпропетровський окружний господарський суд</t>
  </si>
  <si>
    <t>Одеський апеляційний адміністративний суд</t>
  </si>
  <si>
    <t>Донецький окружний господарський суд</t>
  </si>
  <si>
    <t>Харківський апеляційний адміністративний суд</t>
  </si>
  <si>
    <t>Житомирський окружний господарський суд</t>
  </si>
  <si>
    <t>Київський апеляційний адміністративний суд</t>
  </si>
  <si>
    <t>Закарпатський окружний господарський суд</t>
  </si>
  <si>
    <t>Севастопольський апеляційний адміністративний суд</t>
  </si>
  <si>
    <t>Запорізький окружний господарський суд</t>
  </si>
  <si>
    <t>Господарський суд Автономної Республіки Крим</t>
  </si>
  <si>
    <t>Кримський окружний господарський суд</t>
  </si>
  <si>
    <t>Івано-Франківський окружний господарський суд</t>
  </si>
  <si>
    <t>Київський окружний господарський суд</t>
  </si>
  <si>
    <t>Кіровоградський окружний господарський суд</t>
  </si>
  <si>
    <t>Луганський окружний господарський суд</t>
  </si>
  <si>
    <t>Львівський окружний господарський суд</t>
  </si>
  <si>
    <t>Миколаївський окружний господарський суд</t>
  </si>
  <si>
    <t>Одеський окружний господарський суд</t>
  </si>
  <si>
    <t>Полтавський окружний господарський суд</t>
  </si>
  <si>
    <t>Рівненський окружний господарський суд</t>
  </si>
  <si>
    <t>Сумський окружний господарський суд</t>
  </si>
  <si>
    <t>Тернопільський окружний господарський суд</t>
  </si>
  <si>
    <t>Харківський окружний господарський суд</t>
  </si>
  <si>
    <t>Херсонський окружний господарський суд</t>
  </si>
  <si>
    <t>Хмельницький окружний господарський суд</t>
  </si>
  <si>
    <t>Черкаський окружний господарський суд</t>
  </si>
  <si>
    <t>Чернівецький окружний господарський суд</t>
  </si>
  <si>
    <t>Чернігівський окружний господарський суд</t>
  </si>
  <si>
    <t>Окружний господарський суд міста Києва</t>
  </si>
  <si>
    <t>Господарський суд міста Севастополя</t>
  </si>
  <si>
    <t>Окружний господарський суд міста Севастополя</t>
  </si>
  <si>
    <t>Окружний адміністративний суд Автономної Республіки Крим</t>
  </si>
  <si>
    <t>Окружний адміністративний суд міста Севастополя</t>
  </si>
  <si>
    <t>Алуштинський міський суд Автономної Республіки Крим</t>
  </si>
  <si>
    <t>Армянський окружний суд</t>
  </si>
  <si>
    <t>Армянський міський суд Автономної Республіки Крим</t>
  </si>
  <si>
    <t>Бахчисарайський районний суд Автономної Республіки Крим</t>
  </si>
  <si>
    <t>Джанкойський окружний суд</t>
  </si>
  <si>
    <t>Білогірський районний суд Автономної Республіки Крим</t>
  </si>
  <si>
    <t>Камінь-Каширський окружний суд</t>
  </si>
  <si>
    <t>Джанкойський міськрайонний суд Автономної Республіки Крим</t>
  </si>
  <si>
    <t>Ківерцівський окружний суд</t>
  </si>
  <si>
    <t>Євпаторійський міський суд Автономної Республіки Крим</t>
  </si>
  <si>
    <t>Євпаторійський окружний суд</t>
  </si>
  <si>
    <t>Керченський міський суд Автономної Республіки Крим</t>
  </si>
  <si>
    <t>Кіровський районний суд Автономної Республіки Крим</t>
  </si>
  <si>
    <t>Керченський окружний суд</t>
  </si>
  <si>
    <t>Красногвардійський районний суд Автономної Республіки Крим</t>
  </si>
  <si>
    <t>Красноперекопський міськрайонний суд Автономної Республіки Крим</t>
  </si>
  <si>
    <t>Роздольненський окружний суд</t>
  </si>
  <si>
    <t>Ленінський районний суд Автономної Республіки Крим</t>
  </si>
  <si>
    <t>Нижньогірський районний суд Автономної Республіки Крим</t>
  </si>
  <si>
    <t>Первомайський районний суд Автономної Республіки Крим</t>
  </si>
  <si>
    <t>Феодосійський окружний суд</t>
  </si>
  <si>
    <t>Роздольненський районний суд Автономної Республіки Крим</t>
  </si>
  <si>
    <t>Павлоградський окружний суд</t>
  </si>
  <si>
    <t>Сакський міськрайонний суд Автономної Республіки Крим</t>
  </si>
  <si>
    <t>Петриківський окружний суд</t>
  </si>
  <si>
    <t>Сімферопольський районний суд Автономної Республіки Крим</t>
  </si>
  <si>
    <t>Совєтський районний суд Автономної Республіки Крим</t>
  </si>
  <si>
    <t>П’ятихатський окружний суд</t>
  </si>
  <si>
    <t>Судацький міський суд Автономної Республіки Крим</t>
  </si>
  <si>
    <t>Ялтинський окружний суд</t>
  </si>
  <si>
    <t>Новомосковський окружний суд</t>
  </si>
  <si>
    <t>Феодосійський міський суд Автономної Республіки Крим</t>
  </si>
  <si>
    <t>Синельниківський окружний суд</t>
  </si>
  <si>
    <t>Чорноморський районний суд Автономної Республіки Крим</t>
  </si>
  <si>
    <t>Ялтинський міський суд Автономної Республіки Крим</t>
  </si>
  <si>
    <t>Сімферопольський окружний суд</t>
  </si>
  <si>
    <t>Залізничний районний суд м.Сімферополя</t>
  </si>
  <si>
    <t>Київський районний суд м.Сімферополя</t>
  </si>
  <si>
    <t>Центральний районний суд м.Сімферополя</t>
  </si>
  <si>
    <t>П’ятий окружний суд міста Дніпра</t>
  </si>
  <si>
    <t>Барський районний суд Вінницької області</t>
  </si>
  <si>
    <t>Окружний суд міста Кам’янського</t>
  </si>
  <si>
    <t>Бершадський районний суд Вінницької області</t>
  </si>
  <si>
    <t>Вінницький міський суд Вінницької області</t>
  </si>
  <si>
    <t>Вінницький районний суд Вінницької області</t>
  </si>
  <si>
    <t>Гайсинський районний суд Вінницької області</t>
  </si>
  <si>
    <t>Жмеринський міськрайонний суд Вінницької області</t>
  </si>
  <si>
    <t>Іллінецький районний суд Вінницької області</t>
  </si>
  <si>
    <t>Волноваський окружний суд</t>
  </si>
  <si>
    <t>Калинівський районний суд Вінницької області</t>
  </si>
  <si>
    <t>Добропільський окружний суд</t>
  </si>
  <si>
    <t>Козятинський міськрайонний суд Вінницької області</t>
  </si>
  <si>
    <t>Крижопільський районний суд Вінницької області</t>
  </si>
  <si>
    <t>Костянтинівський окружний суд</t>
  </si>
  <si>
    <t>Ладижинський міський суд Вінницької області</t>
  </si>
  <si>
    <t>Мар’їнський окружний суд</t>
  </si>
  <si>
    <t>Липовецький районний суд Вінницької області</t>
  </si>
  <si>
    <t>Покровський окружний суд</t>
  </si>
  <si>
    <t>Літинський районний суд Вінницької області</t>
  </si>
  <si>
    <t>Слов’янський окружний суд</t>
  </si>
  <si>
    <t>Могилів-Подільський міськрайонний суд Вінницької області</t>
  </si>
  <si>
    <t>Мурованокуриловецький районний суд Вінницької області</t>
  </si>
  <si>
    <t>Немирівський районний суд Вінницької області</t>
  </si>
  <si>
    <t>Бахмутський окружний суд</t>
  </si>
  <si>
    <t>Оратівський районний суд Вінницької області</t>
  </si>
  <si>
    <t>Окружний суд міста Краматорська</t>
  </si>
  <si>
    <t>Піщанський районний суд Вінницької області</t>
  </si>
  <si>
    <t>Погребищенський районний суд Вінницької області</t>
  </si>
  <si>
    <t>Теплицький районний суд Вінницької області</t>
  </si>
  <si>
    <t>Тиврівський районний суд Вінницької області</t>
  </si>
  <si>
    <t>Перший окружний суд міста Маріуполя</t>
  </si>
  <si>
    <t>Томашпільський районний суд Вінницької області</t>
  </si>
  <si>
    <t>Другий окружний суд міста Маріуполя</t>
  </si>
  <si>
    <t>Тростянецький районний суд Вінницької області</t>
  </si>
  <si>
    <t>Тульчинський районний суд Вінницької області</t>
  </si>
  <si>
    <t>Хмільницький міськрайонний суд Вінницької області</t>
  </si>
  <si>
    <t>Житомирський окружний суд</t>
  </si>
  <si>
    <t>Чернівецький районний суд Вінницької області</t>
  </si>
  <si>
    <t>Коростенський окружний суд</t>
  </si>
  <si>
    <t>Чечельницький районний суд Вінницької області</t>
  </si>
  <si>
    <t>Коростишівський окружний суд</t>
  </si>
  <si>
    <t>Шаргородський районний суд Вінницької області</t>
  </si>
  <si>
    <t>Малинський окружний суд</t>
  </si>
  <si>
    <t>Ямпільський районний суд Вінницької області</t>
  </si>
  <si>
    <t>Новоград-Волинський окружний суд</t>
  </si>
  <si>
    <t>Володимир-Волинський міський суд Волинської області</t>
  </si>
  <si>
    <t>Овруцький окружний суд</t>
  </si>
  <si>
    <t>Горохівський районний суд Волинської області</t>
  </si>
  <si>
    <t>Олевський окружний суд</t>
  </si>
  <si>
    <t>Іваничівський районний суд Волинської області</t>
  </si>
  <si>
    <t>Попільнянський окружний суд</t>
  </si>
  <si>
    <t>Камінь-Каширський районний суд Волинської області</t>
  </si>
  <si>
    <t>Черняхівський окружний суд</t>
  </si>
  <si>
    <t>Ківерцівський районний суд Волинської області</t>
  </si>
  <si>
    <t>Чуднівський окружний суд</t>
  </si>
  <si>
    <t>Ковельський міськрайонний суд Волинської області</t>
  </si>
  <si>
    <t>Бердичівський окружний суд</t>
  </si>
  <si>
    <t>Локачинський районний суд Волинської області</t>
  </si>
  <si>
    <t>Окружний суд міста Житомира</t>
  </si>
  <si>
    <t>Луцький міськрайонний суд Волинської області</t>
  </si>
  <si>
    <t>Любешівський районний суд Волинської області</t>
  </si>
  <si>
    <t>Любомльський районний суд Волинської області</t>
  </si>
  <si>
    <t>Маневицький районний суд Волинської області</t>
  </si>
  <si>
    <t>Нововолинський міський суд Волинської області</t>
  </si>
  <si>
    <t>Ратнівський районний суд Волинської області</t>
  </si>
  <si>
    <t>Рожищенський районний суд Волинської області</t>
  </si>
  <si>
    <t>Старовижівський районний суд Волинської області</t>
  </si>
  <si>
    <t>Турійський районний суд Волинської області</t>
  </si>
  <si>
    <t>Вільнянський окружний суд</t>
  </si>
  <si>
    <t>Шацький районний суд Волинської області</t>
  </si>
  <si>
    <t>Енергодарський окружний суд</t>
  </si>
  <si>
    <t>Амур-Нижньодніпровський районний суд м.Дніпропетровська</t>
  </si>
  <si>
    <t>Мелітопольський окружний суд</t>
  </si>
  <si>
    <t>Апостолівський районний суд Дніпропетровської області</t>
  </si>
  <si>
    <t>Бабушкінський районний суд м.Дніпропетровська</t>
  </si>
  <si>
    <t>Пологівський окружний суд</t>
  </si>
  <si>
    <t>Баглійський районний суд м.Дніпродзержинська</t>
  </si>
  <si>
    <t>Приморський окружний суд</t>
  </si>
  <si>
    <t>Васильківський районний суд Дніпропетровської області</t>
  </si>
  <si>
    <t>Токмацький окружний суд</t>
  </si>
  <si>
    <t>Верхньодніпровський районний суд Дніпропетровської області</t>
  </si>
  <si>
    <t>Вільногірський міський суд Дніпропетровської області</t>
  </si>
  <si>
    <t>Перший окружний суд міста Запоріжжя</t>
  </si>
  <si>
    <t>Дзержинський районний суд м.Кривого Рогу</t>
  </si>
  <si>
    <t>Другий окружний суд міста Запоріжжя</t>
  </si>
  <si>
    <t>Дніпровський районний суд м.Дніпродзержинська</t>
  </si>
  <si>
    <t>Третій окружний суд міста Запоріжжя</t>
  </si>
  <si>
    <t>Дніпропетровський районний суд Дніпропетровської області</t>
  </si>
  <si>
    <t>Четвертий окружний суд міста Запоріжжя</t>
  </si>
  <si>
    <t>Довгинцівський районний суд м.Кривого Рогу</t>
  </si>
  <si>
    <t>Жовтневий районний суд м.Дніпропетровська</t>
  </si>
  <si>
    <t>Жовтневий районний суд м.Кривого Рогу</t>
  </si>
  <si>
    <t>Жовтоводський міський суд Дніпропетровської області</t>
  </si>
  <si>
    <t>Заводський районний суд м.Дніпродзержинська</t>
  </si>
  <si>
    <t>Інгулецький районний суд м.Кривого Рогу</t>
  </si>
  <si>
    <t>Індустріальний районний суд м.Дніпропетровська</t>
  </si>
  <si>
    <t>Кіровський районний суд м.Дніпропетровська</t>
  </si>
  <si>
    <t>Красногвардійський районний суд м.Дніпропетровська</t>
  </si>
  <si>
    <t>Криворізький районний суд Дніпропетровської області</t>
  </si>
  <si>
    <t>Криничанський районний суд Дніпропетровської області</t>
  </si>
  <si>
    <t>Ленінський районний суд м.Дніпропетровська</t>
  </si>
  <si>
    <t>Магдалинівський районний суд Дніпропетровської області</t>
  </si>
  <si>
    <t>Марганецький міський суд Дніпропетровської області</t>
  </si>
  <si>
    <t>Межівський районний суд Дніпропетровської області</t>
  </si>
  <si>
    <t>Нікопольський міськрайонний суд Дніпропетровської області</t>
  </si>
  <si>
    <t>Новомосковський міськрайонний суд Дніпропетровської області</t>
  </si>
  <si>
    <t>Орджонікідзевський міський суд Дніпропетровської області</t>
  </si>
  <si>
    <t>П’ятихатський районний суд Дніпропетровської області</t>
  </si>
  <si>
    <t>Васильківський окружний суд Київської області</t>
  </si>
  <si>
    <t>Павлоградський міськрайонний суд Дніпропетровської області</t>
  </si>
  <si>
    <t>Першотравенський міський суд Дніпропетровської області</t>
  </si>
  <si>
    <t>Петриківський районний суд Дніпропетровської області</t>
  </si>
  <si>
    <t>Петропавлівський районний суд Дніпропетровської області</t>
  </si>
  <si>
    <t>Покровський районний суд Дніпропетровської області</t>
  </si>
  <si>
    <t>Саксаганський районний суд м.Кривого Рогу</t>
  </si>
  <si>
    <t>Самарський районний суд м.Дніпропетровська</t>
  </si>
  <si>
    <t>Синельниківський міськрайонний суд Дніпропетровської області</t>
  </si>
  <si>
    <t>Знам’янський окружний суд</t>
  </si>
  <si>
    <t>Солонянський районний суд Дніпропетровської області</t>
  </si>
  <si>
    <t>Софіївський районний суд Дніпропетровської області</t>
  </si>
  <si>
    <t>Тернівський міський суд Дніпропетровської області</t>
  </si>
  <si>
    <t>Тернівський районний суд м.Кривого Рогу</t>
  </si>
  <si>
    <t>Томаківський районний суд Дніпропетровської області</t>
  </si>
  <si>
    <t>Царичанський районний суд Дніпропетровської області</t>
  </si>
  <si>
    <t>Окружний суд міста Кропивницького</t>
  </si>
  <si>
    <t>Центрально-Міський районний суд м.Кривого Рогу</t>
  </si>
  <si>
    <t>Широківський районний суд Дніпропетровської області</t>
  </si>
  <si>
    <t>Юр’ївський районний суд Дніпропетровської області</t>
  </si>
  <si>
    <t>Авдіївський міський суд Донецької області</t>
  </si>
  <si>
    <t>Амвросіївський районний суд Донецької області</t>
  </si>
  <si>
    <t>Артемівський міськрайонний суд Донецької області</t>
  </si>
  <si>
    <t>Будьоннівський районний суд м.Донецька</t>
  </si>
  <si>
    <t>Великоновосілківський районний суд Донецької області</t>
  </si>
  <si>
    <t>Волноваський районний суд Донецької області</t>
  </si>
  <si>
    <t>Володарський районний суд Донецької області</t>
  </si>
  <si>
    <t>Ворошиловський районний суд м.Донецька</t>
  </si>
  <si>
    <t>Вугледарський міський суд Донецької області</t>
  </si>
  <si>
    <t>Гірницький районний суд м.Макіївки</t>
  </si>
  <si>
    <t>Дебальцевський міський суд Донецької області</t>
  </si>
  <si>
    <t>Дзержинський міський суд Донецької області</t>
  </si>
  <si>
    <t>Димитровський міський суд Донецької області</t>
  </si>
  <si>
    <t>Жовківський окружний суд</t>
  </si>
  <si>
    <t>Добропільський міськрайонний суд Донецької області</t>
  </si>
  <si>
    <t>Золочівський окружний суд</t>
  </si>
  <si>
    <t>Докучаєвський міський суд Донецької області</t>
  </si>
  <si>
    <t>Пустомитівський окружний суд</t>
  </si>
  <si>
    <t>Дружківський міський суд Донецької області</t>
  </si>
  <si>
    <t>Самбірський окружний суд</t>
  </si>
  <si>
    <t>Єнакіївський міський суд Донецької області</t>
  </si>
  <si>
    <t>Стрийський окружний суд</t>
  </si>
  <si>
    <t>Жданівський міський суд Донецької області</t>
  </si>
  <si>
    <t>Червоноградський окружний суд</t>
  </si>
  <si>
    <t>Жовтневий районний суд м.Маріуполя</t>
  </si>
  <si>
    <t>Яворівський окружний суд</t>
  </si>
  <si>
    <t>Іллічівський районний суд м.Маріуполя</t>
  </si>
  <si>
    <t>Калінінський районний суд м.Горлівки</t>
  </si>
  <si>
    <t>Калінінський районний суд м.Донецька</t>
  </si>
  <si>
    <t>Київський районний суд м.Донецька</t>
  </si>
  <si>
    <t>Баштанський окружний суд</t>
  </si>
  <si>
    <t>Кіровський міський суд Донецької області</t>
  </si>
  <si>
    <t>Кіровський районний суд м.Донецька</t>
  </si>
  <si>
    <t>Кіровський районний суд м.Макіївки</t>
  </si>
  <si>
    <t>Костянтинівський міськрайонний суд Донецької області</t>
  </si>
  <si>
    <t>Краматорський міський суд Донецької області</t>
  </si>
  <si>
    <t>Красноармійський міськрайонний суд Донецької області</t>
  </si>
  <si>
    <t>Краснолиманський міський суд Донецької області</t>
  </si>
  <si>
    <t>Куйбишевський районний суд м.Донецька</t>
  </si>
  <si>
    <t>Ленінський районний суд м.Донецька</t>
  </si>
  <si>
    <t>Мар’їнський районний суд Донецької області</t>
  </si>
  <si>
    <t>Микитівський районний суд м.Горлівки</t>
  </si>
  <si>
    <t>Новоазовський районний суд Донецької області</t>
  </si>
  <si>
    <t>Новогродівський міський суд Донецької області</t>
  </si>
  <si>
    <t>Олександрівський районний суд Донецької області</t>
  </si>
  <si>
    <t>Орджонікідзевський районний суд м.Маріуполя</t>
  </si>
  <si>
    <t>Першотравневий районний суд Донецької області</t>
  </si>
  <si>
    <t>Петровський районний суд м.Донецька</t>
  </si>
  <si>
    <t>Приморський районний суд м.Маріуполя</t>
  </si>
  <si>
    <t>Білгород-Дністровський окружний суд</t>
  </si>
  <si>
    <t>Пролетарський районний суд м.Донецька</t>
  </si>
  <si>
    <t>Перший окружний суд міста Одеси</t>
  </si>
  <si>
    <t>Селидівський міський суд Донецької області</t>
  </si>
  <si>
    <t>Другий окружний суд міста Одеси</t>
  </si>
  <si>
    <t>Слов’янський міськрайонний суд Донецької області</t>
  </si>
  <si>
    <t>Третій окружний суд міста Одеси</t>
  </si>
  <si>
    <t>Сніжнянський міський суд Донецької області</t>
  </si>
  <si>
    <t>Четвертий окружний суд міста Одеси</t>
  </si>
  <si>
    <t>Совєтський районний суд м.Макіївки</t>
  </si>
  <si>
    <t>Старобешівський районний суд Донецької області</t>
  </si>
  <si>
    <t>Тельманівський районний суд Донецької області</t>
  </si>
  <si>
    <t>Торезький міський суд Донецької області</t>
  </si>
  <si>
    <t>Харцизький міський суд Донецької області</t>
  </si>
  <si>
    <t>Центрально-Міський районний суд м.Горлівки</t>
  </si>
  <si>
    <t>Центрально-Міський районний суд м.Макіївки</t>
  </si>
  <si>
    <t>Червоногвардійський районний суд м.Макіївки</t>
  </si>
  <si>
    <t>Шахтарський міськрайонний суд Донецької області</t>
  </si>
  <si>
    <t>Ясинуватський міськрайонний суд Донецької області</t>
  </si>
  <si>
    <t>Андрушівський районний суд Житомирської області</t>
  </si>
  <si>
    <t>Баранівський районний суд Житомирської області</t>
  </si>
  <si>
    <t>Бердичівський міськрайонний суд Житомирської області</t>
  </si>
  <si>
    <t>Богунський районний суд м.Житомира</t>
  </si>
  <si>
    <t>Брусилівський районний суд Житомирської області</t>
  </si>
  <si>
    <t xml:space="preserve">Володарсько-Волинський районний суд Житомирської області </t>
  </si>
  <si>
    <t>Ємільчинський районний суд Житомирської області</t>
  </si>
  <si>
    <t>Житомирський районний суд Житомирської області</t>
  </si>
  <si>
    <t>Корольовський районний суд м.Житомира</t>
  </si>
  <si>
    <t>Коростенський міськрайонний суд Житомирської області</t>
  </si>
  <si>
    <t>Сарненський окружний суд</t>
  </si>
  <si>
    <t>Коростишівський районний суд Житомирської області</t>
  </si>
  <si>
    <t>Лугинський районний суд Житомирської області</t>
  </si>
  <si>
    <t>Любарський районний суд Житомирської області</t>
  </si>
  <si>
    <t>Малинський районний суд Житомирської області</t>
  </si>
  <si>
    <t>Народицький районний суд Житомирської області</t>
  </si>
  <si>
    <t>Новоград-Волинський міськрайонний суд Житомирської області</t>
  </si>
  <si>
    <t>Овруцький районний суд Житомирської області</t>
  </si>
  <si>
    <t>Олевський районний суд Житомирської області</t>
  </si>
  <si>
    <t>Попільнянський районний суд Житомирської області</t>
  </si>
  <si>
    <t>Радомишльський районний суд Житомирської області</t>
  </si>
  <si>
    <t>Романівський районний суд Житомирської області</t>
  </si>
  <si>
    <t>Ружинський районний суд Житомирської області</t>
  </si>
  <si>
    <t>Червоноармійський районний суд Житомирської області</t>
  </si>
  <si>
    <t>Черняхівський районний суд Житомирської області</t>
  </si>
  <si>
    <t>Чуднівський районний суд Житомирської області</t>
  </si>
  <si>
    <t>Балаклійський окружний суд</t>
  </si>
  <si>
    <t>Великоберезнянський  районний суд Закарпатської області</t>
  </si>
  <si>
    <t>Берегівський районний суд Закарпатської області</t>
  </si>
  <si>
    <t>Валківський окружний суд</t>
  </si>
  <si>
    <t>Виноградівський районний суд Закарпатської області</t>
  </si>
  <si>
    <t>Вовчанський окружний суд</t>
  </si>
  <si>
    <t>Воловецький районний суд Закарпатської області</t>
  </si>
  <si>
    <t>Дергачівський окружний суд</t>
  </si>
  <si>
    <t>Іршавський районний суд Закарпатської області</t>
  </si>
  <si>
    <t>Ізюмський окружний суд</t>
  </si>
  <si>
    <t>Мукачівський міськрайонний суд Закарпатської області</t>
  </si>
  <si>
    <t>Красноградський окружний суд</t>
  </si>
  <si>
    <t>Перечинський районний суд Закарпатської області</t>
  </si>
  <si>
    <t>Куп’янський окружний суд</t>
  </si>
  <si>
    <t>Рахівський районний суд Закарпатської області</t>
  </si>
  <si>
    <t>Лозівський окружний суд</t>
  </si>
  <si>
    <t>Свалявський районний суд Закарпатської області</t>
  </si>
  <si>
    <t>Харківський окружний суд</t>
  </si>
  <si>
    <t>Тячівський районний суд Закарпатської області</t>
  </si>
  <si>
    <t>Чугуївський окружний суд</t>
  </si>
  <si>
    <t>Ужгородський міськрайонний суд Закарпатської області</t>
  </si>
  <si>
    <t>Первомайський окружний суд Харківської області</t>
  </si>
  <si>
    <t>Хустський районний суд Закарпатської області</t>
  </si>
  <si>
    <t>Міжгірський районний суд Закарпатської області</t>
  </si>
  <si>
    <t>Бердянський міськрайонний суд Запорізької області</t>
  </si>
  <si>
    <t>Третій окружний суд міста Харкова</t>
  </si>
  <si>
    <t>Василівський районний суд Запорізької області</t>
  </si>
  <si>
    <t>Великобілозерський районний суд Запорізької області</t>
  </si>
  <si>
    <t>П’ятий окружний суд міста Харкова</t>
  </si>
  <si>
    <t>Веселівський районний суд Запорізької області</t>
  </si>
  <si>
    <t>Великолепетиський окружний суд</t>
  </si>
  <si>
    <t>Вільнянський районний суд Запорізької області</t>
  </si>
  <si>
    <t>Великоолександрівський окружний суд</t>
  </si>
  <si>
    <t>Гуляйпільський районний суд Запорізької області</t>
  </si>
  <si>
    <t>Генічеський окружний суд</t>
  </si>
  <si>
    <t>Енергодарський міський суд Запорізької області</t>
  </si>
  <si>
    <t>Жовтневий районний суд м.Запоріжжя</t>
  </si>
  <si>
    <t>Каховський окружний суд</t>
  </si>
  <si>
    <t>Заводський районний суд м.Запоріжжя</t>
  </si>
  <si>
    <t>Новокаховський окружний суд</t>
  </si>
  <si>
    <t>Запорізький  районний суд Запорізької області</t>
  </si>
  <si>
    <t>Скадовський окружний суд</t>
  </si>
  <si>
    <t>Кам’янсько-Дніпровський районний суд Запорізької області</t>
  </si>
  <si>
    <t>Білозерський окружний суд</t>
  </si>
  <si>
    <t>Комунарський районний суд м.Запоріжжя</t>
  </si>
  <si>
    <t>Куйбишевський районний суд Запорізької області</t>
  </si>
  <si>
    <t>Ленінський районний суд м.Запоріжжя</t>
  </si>
  <si>
    <t>Мелітопольський міськрайонний суд Запорізької області</t>
  </si>
  <si>
    <t>Кам’янець-Подільський окружний суд</t>
  </si>
  <si>
    <t>Михайлівський районний суд Запорізької області</t>
  </si>
  <si>
    <t>Новомиколаївський районний суд Запорізької області</t>
  </si>
  <si>
    <t>Орджонікідзевський  районний суд м.Запоріжжя</t>
  </si>
  <si>
    <t>Старокостянтинівський окружний суд</t>
  </si>
  <si>
    <t>Оріхівський районний суд Запорізької області</t>
  </si>
  <si>
    <t>Пологівський районний суд Запорізької області</t>
  </si>
  <si>
    <t>Приазовський районний суд Запорізької області</t>
  </si>
  <si>
    <t>Приморський районний суд Запорізької області</t>
  </si>
  <si>
    <t>Розівський районний суд Запорізької області</t>
  </si>
  <si>
    <t>Токмацький районний суд Запорізької області</t>
  </si>
  <si>
    <t>Хортицький районний суд м.Запоріжжя</t>
  </si>
  <si>
    <t>Чернігівський районний суд Запорізької області</t>
  </si>
  <si>
    <t>Шевченківський районний суд м.Запоріжжя</t>
  </si>
  <si>
    <t>Якимівський районний суд Запорізької області</t>
  </si>
  <si>
    <t>Богородчанський районний суд Івано-Франківської області</t>
  </si>
  <si>
    <t>Болехівський міський суд Івано-Франківської області</t>
  </si>
  <si>
    <t>Верховинський районний суд Івано-Франківської області</t>
  </si>
  <si>
    <t>Галицький районний суд Івано-Франківської області</t>
  </si>
  <si>
    <t>Кіцманський окружний суд</t>
  </si>
  <si>
    <t>Городенківський районний суд Івано-Франківської області</t>
  </si>
  <si>
    <t>Новоселицький окружний суд</t>
  </si>
  <si>
    <t>Долинський районний суд Івано-Франківської області</t>
  </si>
  <si>
    <t>Сокирянський окружний суд</t>
  </si>
  <si>
    <t>Калуський міськрайонний суд Івано-Франківської області</t>
  </si>
  <si>
    <t>Сторожинецький окружний суд</t>
  </si>
  <si>
    <t>Івано-Франківський міський суд Івано-Франківської області</t>
  </si>
  <si>
    <t>Коломийський міськрайонний суд Івано-Франківської області</t>
  </si>
  <si>
    <t>Косівський районний суд Івано-Франківської області</t>
  </si>
  <si>
    <t>Надвірнянський районний суд Івано-Франківської області</t>
  </si>
  <si>
    <t>Рогатинський районний суд Івано-Франківської області</t>
  </si>
  <si>
    <t>Рожнятівський районний суд Івано-Франківської області</t>
  </si>
  <si>
    <t>Снятинський районний суд Івано-Франківської області</t>
  </si>
  <si>
    <t>Тисменицький районний суд Івано-Франківської області</t>
  </si>
  <si>
    <t>Тлумацький районний суд Івано-Франківської області</t>
  </si>
  <si>
    <t>Яремчанський міський суд Івано-Франківської області</t>
  </si>
  <si>
    <t>Баришівський районний суд Київської області</t>
  </si>
  <si>
    <t>Березанський міський суд Київської області</t>
  </si>
  <si>
    <t>Окружний суд міста Чернігова</t>
  </si>
  <si>
    <t>Білоцерківський міськрайонний суд Київської області</t>
  </si>
  <si>
    <t>Богуславський районний суд Київської області</t>
  </si>
  <si>
    <t>Бориспільський міськрайонний суд Київської області</t>
  </si>
  <si>
    <t>Бородянський районний суд Київської області</t>
  </si>
  <si>
    <t>Броварський міськрайонний суд Київської області</t>
  </si>
  <si>
    <t>П’ятий окружний суд міста Києва</t>
  </si>
  <si>
    <t>Васильківський міськрайонний суд Київської області</t>
  </si>
  <si>
    <t>Вишгородський районний суд Київської області</t>
  </si>
  <si>
    <t>Володарський районний суд Київської області</t>
  </si>
  <si>
    <t>Згурівський районний суд Київської області</t>
  </si>
  <si>
    <t>Іванківський районний суд Київської області</t>
  </si>
  <si>
    <t>Ірпінський міський суд Київської області</t>
  </si>
  <si>
    <t>Кагарлицький районний суд Київської області</t>
  </si>
  <si>
    <t>Києво-Святошинський районний суд Київської області</t>
  </si>
  <si>
    <t>Макарівський районний суд Київської області</t>
  </si>
  <si>
    <t>Миронівський районний суд Київської області</t>
  </si>
  <si>
    <t>Обухівський районний суд Київської області</t>
  </si>
  <si>
    <t>Переяслав-Хмельницький міськрайонний суд Київської області</t>
  </si>
  <si>
    <t>Ржищевський міський суд Київської області</t>
  </si>
  <si>
    <t>Рокитнянський районний суд Київської області</t>
  </si>
  <si>
    <t>Сквирський районний суд Київської області</t>
  </si>
  <si>
    <t>Славутицький міський суд Київської області</t>
  </si>
  <si>
    <t>Ставищенський районний суд Київської області</t>
  </si>
  <si>
    <t>Таращанський районний суд Київської області</t>
  </si>
  <si>
    <t>Тетіївський районний суд Київської області</t>
  </si>
  <si>
    <t>Фастівський міськрайонний суд Київської області</t>
  </si>
  <si>
    <t>Яготинський районний суд Київської області</t>
  </si>
  <si>
    <t>Бобринецький районний суд Кіровоградської області</t>
  </si>
  <si>
    <t>Вільшанський районний суд Кіровоградської області</t>
  </si>
  <si>
    <t>Гайворонський районний суд Кіровоградської області</t>
  </si>
  <si>
    <t>Голованівський районний суд Кіровоградської області</t>
  </si>
  <si>
    <t>Добровеличківський районний суд Кіровоградської області</t>
  </si>
  <si>
    <t>Долинський районний суд Кіровоградської області</t>
  </si>
  <si>
    <t>Знам’янський міськрайонний суд Кіровоградської області</t>
  </si>
  <si>
    <t>Кіровоградський районний суд Кіровоградської області</t>
  </si>
  <si>
    <t>Кіровський районний суд м.Кіровограда</t>
  </si>
  <si>
    <t>Компаніївський районний суд Кіровоградської області</t>
  </si>
  <si>
    <t>Ленінський районний суд м.Кіровограда</t>
  </si>
  <si>
    <t>Маловисківський районний суд Кіровоградської області</t>
  </si>
  <si>
    <t>Новгородківський районний суд Кіровоградської області</t>
  </si>
  <si>
    <t>Новоархангельський районний суд Кіровоградської області</t>
  </si>
  <si>
    <t>Новомиргородський районний суд Кіровоградської області</t>
  </si>
  <si>
    <t>Новоукраїнський районний суд Кіровоградської області</t>
  </si>
  <si>
    <t>Олександрівський районний суд Кіровоградської області</t>
  </si>
  <si>
    <t>Олександрійський міськрайонний суд Кіровоградської області</t>
  </si>
  <si>
    <t>Онуфріївський районний суд Кіровоградської області</t>
  </si>
  <si>
    <t>Петрівський районний суд Кіровоградської області</t>
  </si>
  <si>
    <t>Світловодський міськрайонний суд Кіровоградської області</t>
  </si>
  <si>
    <t>Ульяновський районний суд Кіровоградської області</t>
  </si>
  <si>
    <t>Устинівський районний суд Кіровоградської області</t>
  </si>
  <si>
    <t>Алчевський міський суд Луганської області</t>
  </si>
  <si>
    <t>Антрацитівський міськрайонний суд Луганської області</t>
  </si>
  <si>
    <t>Артемівський районний суд м.Луганська</t>
  </si>
  <si>
    <t>Біловодський районний суд Луганської області</t>
  </si>
  <si>
    <t>Білокуракинський районний суд Луганської області</t>
  </si>
  <si>
    <t>Брянківський міський суд Луганської області</t>
  </si>
  <si>
    <t>Жовтневий районний суд м.Луганська</t>
  </si>
  <si>
    <t>Кам’янобрідський районний суд м.Луганська</t>
  </si>
  <si>
    <t>Кіровський міський суд Луганської області</t>
  </si>
  <si>
    <t>Краснодонський міськрайонний суд Луганської області</t>
  </si>
  <si>
    <t>Краснолуцький міський суд Луганської області</t>
  </si>
  <si>
    <t>Кремінський районний суд Луганської області</t>
  </si>
  <si>
    <t>Ленінський районний суд м.Луганська</t>
  </si>
  <si>
    <t>Лисичанський міський суд Луганської області</t>
  </si>
  <si>
    <t>Лутугинський районний суд Луганської області</t>
  </si>
  <si>
    <t>Марківський районний суд Луганської області</t>
  </si>
  <si>
    <t>Міловський районний суд Луганської області</t>
  </si>
  <si>
    <t>Новоайдарський районний суд Луганської області</t>
  </si>
  <si>
    <t>Новопсковський районний суд Луганської області</t>
  </si>
  <si>
    <t>Первомайський міський суд Луганської області</t>
  </si>
  <si>
    <t>Перевальський районний суд Луганської області</t>
  </si>
  <si>
    <t>Попаснянський районний суд Луганської області</t>
  </si>
  <si>
    <t>Ровеньківський міський суд Луганської області</t>
  </si>
  <si>
    <t>Рубіжанський міський суд Луганської області</t>
  </si>
  <si>
    <t>Сватівський районний суд Луганської області</t>
  </si>
  <si>
    <t>Свердловський міський суд Луганської області</t>
  </si>
  <si>
    <t>Сєвєродонецький міський суд Луганської області</t>
  </si>
  <si>
    <t>Слов’яносербський районний суд Луганської області</t>
  </si>
  <si>
    <t>Станично-Луганський районний суд Луганської області</t>
  </si>
  <si>
    <t>Старобільський районний суд Луганської області</t>
  </si>
  <si>
    <t>Стахановський міський суд Луганської області</t>
  </si>
  <si>
    <t>Троїцький районний суд Луганської області</t>
  </si>
  <si>
    <t>Галицький районний суд м.Львова</t>
  </si>
  <si>
    <t>Залізничний районний суд м.Львова</t>
  </si>
  <si>
    <t>Личаківський районний суд м.Львова</t>
  </si>
  <si>
    <t>Франківський районний суд м.Львова</t>
  </si>
  <si>
    <t>Шевченківський районний суд м.Львова</t>
  </si>
  <si>
    <t>Сихівський районний суд м.Львова</t>
  </si>
  <si>
    <t>Бориславський міський суд Львівської області</t>
  </si>
  <si>
    <t>Дрогобицький міськрайонний суд Львівської області</t>
  </si>
  <si>
    <t>Самбірський міськрайонний суд Львівської області</t>
  </si>
  <si>
    <t>Стрийський міськрайонний суд Львівської області</t>
  </si>
  <si>
    <t>Трускавецький міський суд Львівської області</t>
  </si>
  <si>
    <t>Червоноградський міський суд Львівської області</t>
  </si>
  <si>
    <t>Бродівський районний суд Львівської області</t>
  </si>
  <si>
    <t>Буський районний суд Львівської області</t>
  </si>
  <si>
    <t>Городоцький районний суд Львівської області</t>
  </si>
  <si>
    <t>Жидачівський районний суд Львівської області</t>
  </si>
  <si>
    <t>Жовківський районний суд Львівської області</t>
  </si>
  <si>
    <t>Кам’янка-Бузький районний суд Львівської області</t>
  </si>
  <si>
    <t>Миколаївський районний суд Львівської області</t>
  </si>
  <si>
    <t>Мостиський районний суд Львівської області</t>
  </si>
  <si>
    <t>Золочівський районний суд Львівської області</t>
  </si>
  <si>
    <t>Перемишлянський районний суд Львівської області</t>
  </si>
  <si>
    <t>Пустомитівський районний суд Львівської області</t>
  </si>
  <si>
    <t>Радехівський районний суд Львівської області</t>
  </si>
  <si>
    <t>Сколівський районний суд Львівської області</t>
  </si>
  <si>
    <t>Сокальський районний суд Львівської області</t>
  </si>
  <si>
    <t>Старосамбірський районний суд Львівської області</t>
  </si>
  <si>
    <t>Турківський районний суд Львівської області</t>
  </si>
  <si>
    <t>Яворівський районний суд Львівської області</t>
  </si>
  <si>
    <t>Арбузинський районний суд Миколаївської області</t>
  </si>
  <si>
    <t>Баштанський  районний суд Миколаївської області</t>
  </si>
  <si>
    <t>Березанський  районний суд Миколаївської області</t>
  </si>
  <si>
    <t>Березнегуватський  районний суд Миколаївської області</t>
  </si>
  <si>
    <t>Братський районний суд Миколаївської області</t>
  </si>
  <si>
    <t>Веселинівський  районний суд Миколаївської області</t>
  </si>
  <si>
    <t>Вознесенський міськрайонний суд Миколаївської області</t>
  </si>
  <si>
    <t>Врадіївський районний суд Миколаївської області</t>
  </si>
  <si>
    <t>Доманівський районний суд Миколаївської області</t>
  </si>
  <si>
    <t>Єланецький  районний суд Миколаївської області</t>
  </si>
  <si>
    <t>Жовтневий  районний суд Миколаївської області</t>
  </si>
  <si>
    <t>Казанківський районний суд Миколаївської області</t>
  </si>
  <si>
    <t>Кривоозерський  районний суд Миколаївської області</t>
  </si>
  <si>
    <t>Миколаївський  районний суд Миколаївської області</t>
  </si>
  <si>
    <t>Новобузький районний суд Миколаївської області</t>
  </si>
  <si>
    <t>Новоодеський районний суд Миколаївської області</t>
  </si>
  <si>
    <t>Очаківський міськрайонний суд Миколаївської області</t>
  </si>
  <si>
    <t>Первомайський міськрайонний суд Миколаївської області</t>
  </si>
  <si>
    <t>Снігурівський районний суд Миколаївської області</t>
  </si>
  <si>
    <t>Заводський районний суд м.Миколаєва</t>
  </si>
  <si>
    <t>Корабельний районний суд м.Миколаєва</t>
  </si>
  <si>
    <t>Ленінський районний суд м.Миколаєва</t>
  </si>
  <si>
    <t>Центральний районний суд м.Миколаєва</t>
  </si>
  <si>
    <t>Южноукраїнський міський суд Миколаївської області</t>
  </si>
  <si>
    <t>Ананьївський районний суд Одеської області</t>
  </si>
  <si>
    <t>Арцизький районний суд Одеської області</t>
  </si>
  <si>
    <t>Балтський районний суд Одеської області</t>
  </si>
  <si>
    <t>Березівський районний суд Одеської області</t>
  </si>
  <si>
    <t>Білгород-Дністровський міськрайонний суд Одеської області</t>
  </si>
  <si>
    <t>Біляївський районний суд Одеської області</t>
  </si>
  <si>
    <t>Болградський районний суд Одеської області</t>
  </si>
  <si>
    <t>Великомихайлівський районний суд Одеської області</t>
  </si>
  <si>
    <t>Іванівський районний суд Одеської області</t>
  </si>
  <si>
    <t>Ізмаїльський міськрайонний суд Одеської області</t>
  </si>
  <si>
    <t>Іллічівський міський суд Одеської області</t>
  </si>
  <si>
    <t>Кілійський районний суд Одеської області</t>
  </si>
  <si>
    <t>Кодимський районний суд Одеської області</t>
  </si>
  <si>
    <t>Комінтернівський районний суд Одеської області</t>
  </si>
  <si>
    <t>Котовський міськрайонний суд Одеської області</t>
  </si>
  <si>
    <t>Красноокнянський районний суд Одеської області</t>
  </si>
  <si>
    <t>Любашівський районний суд Одеської області</t>
  </si>
  <si>
    <t>Миколаївський районний суд Одеської області</t>
  </si>
  <si>
    <t>Овідіопольський районний суд Одеської області</t>
  </si>
  <si>
    <t>Ренійський районний суд Одеської області</t>
  </si>
  <si>
    <t>Роздільнянський районний суд Одеської області</t>
  </si>
  <si>
    <t>Савранський районний суд Одеської області</t>
  </si>
  <si>
    <t>Саратський районний суд Одеської області</t>
  </si>
  <si>
    <t>Тарутинський районний суд Одеської області</t>
  </si>
  <si>
    <t>Татарбунарський районний суд Одеської області</t>
  </si>
  <si>
    <t>Теплодарський міський суд Одеської області</t>
  </si>
  <si>
    <t>Фрунзівський районний суд Одеської області</t>
  </si>
  <si>
    <t>Ширяївський районний суд Одеської області</t>
  </si>
  <si>
    <t>Южний міський суд Одеської області</t>
  </si>
  <si>
    <t>Київський районний суд м.Одеси</t>
  </si>
  <si>
    <t xml:space="preserve">Малиновський районний суд м.Одеси </t>
  </si>
  <si>
    <t>Приморський районний суд м.Одеси</t>
  </si>
  <si>
    <t>Суворовський районний суд м.Одеси</t>
  </si>
  <si>
    <t>Автозаводський районний суд м.Кременчука</t>
  </si>
  <si>
    <t>Великобагачанський районний суд Полтавської області</t>
  </si>
  <si>
    <t>Гадяцький районний суд Полтавської області</t>
  </si>
  <si>
    <t>Глобинський районний суд Полтавської області</t>
  </si>
  <si>
    <t>Гребінківський районний суд Полтавської області</t>
  </si>
  <si>
    <t>Диканський районний суд Полтавської області</t>
  </si>
  <si>
    <t>Зіньківський районний суд Полтавської області</t>
  </si>
  <si>
    <t>Карлівський районний суд Полтавської області</t>
  </si>
  <si>
    <t>Київський районний суд м.Полтави</t>
  </si>
  <si>
    <t>Кобеляцький районний суд Полтавської області</t>
  </si>
  <si>
    <t>Козельщинський районний суд Полтавської області</t>
  </si>
  <si>
    <t>Комсомольський міський суд Полтавської області</t>
  </si>
  <si>
    <t>Котелевський районний суд Полтавської області</t>
  </si>
  <si>
    <t>Кременчуцький районний суд Полтавської області</t>
  </si>
  <si>
    <t>Крюківський районний суд м.Кременчука</t>
  </si>
  <si>
    <t>Ленінський районний суд м.Полтави</t>
  </si>
  <si>
    <t>Лохвицький районний суд Полтавської області</t>
  </si>
  <si>
    <t>Лубенський міськрайонний суд Полтавської області</t>
  </si>
  <si>
    <t>Машівський районний суд Полтавської області</t>
  </si>
  <si>
    <t>Миргородський міськрайонний суд Полтавської області</t>
  </si>
  <si>
    <t>Новосанжарський районний суд Полтавської області</t>
  </si>
  <si>
    <t>Октябрський районний суд м.Полтави</t>
  </si>
  <si>
    <t>Оржицький районний суд Полтавської області</t>
  </si>
  <si>
    <t>Пирятинський районний суд Полтавської області</t>
  </si>
  <si>
    <t>Полтавський районний суд Полтавської області</t>
  </si>
  <si>
    <t>Решетилівський районний суд Полтавської області</t>
  </si>
  <si>
    <t>Семенівський районний суд Полтавської області</t>
  </si>
  <si>
    <t>Хорольський районний суд Полтавської області</t>
  </si>
  <si>
    <t>Чорнухинський районний суд Полтавської області</t>
  </si>
  <si>
    <t>Чутівський районний суд Полтавської області</t>
  </si>
  <si>
    <t>Шишацький районний суд Полтавської області</t>
  </si>
  <si>
    <t>Березнівський районний суд Рівненської області</t>
  </si>
  <si>
    <t>Володимирецький районний суд Рівненської області</t>
  </si>
  <si>
    <t>Гощанський районний суд Рівненської області</t>
  </si>
  <si>
    <t>Демидівський районний суд Рівненської області</t>
  </si>
  <si>
    <t>Дубровицький районний суд Рівненської області</t>
  </si>
  <si>
    <t>Дубенський міськрайонний суд Рівненської області</t>
  </si>
  <si>
    <t>Зарічненський районний суд Рівненської області</t>
  </si>
  <si>
    <t>Здолбунівський районний суд Рівненської області</t>
  </si>
  <si>
    <t>Корецький районний суд Рівненської області</t>
  </si>
  <si>
    <t>Костопільський районний суд Рівненської області</t>
  </si>
  <si>
    <t>Млинівський районний суд Рівненської області</t>
  </si>
  <si>
    <t>Острозький районний суд Рівненської області</t>
  </si>
  <si>
    <t>Радивилівський районний суд Рівненської області</t>
  </si>
  <si>
    <t>Рівненський районний суд Рівненської області</t>
  </si>
  <si>
    <t>Рокитнівський районний суд Рівненської області</t>
  </si>
  <si>
    <t>Сарненський районний суд Рівненської області</t>
  </si>
  <si>
    <t>Кузнецовський міський суд Рівненської області</t>
  </si>
  <si>
    <t>Рівненський міський суд Рівненської області</t>
  </si>
  <si>
    <t>Білопільський районний суд Сумської області</t>
  </si>
  <si>
    <t>Буринський районний суд Сумської області</t>
  </si>
  <si>
    <t>Великописарівський районний суд Сумської області</t>
  </si>
  <si>
    <t>Глухівський міськрайонний суд Сумської області</t>
  </si>
  <si>
    <t>Зарічний районний суд м.Суми</t>
  </si>
  <si>
    <t>Ковпаківський районний суд м.Суми</t>
  </si>
  <si>
    <t>Конотопський міськрайонний суд Сумської області</t>
  </si>
  <si>
    <t>Краснопільський районний суд Сумської області</t>
  </si>
  <si>
    <t>Кролевецький районний суд Сумської області</t>
  </si>
  <si>
    <t>Лебединський районний суд Сумської області</t>
  </si>
  <si>
    <t>Липоводолинський районний суд Сумської області</t>
  </si>
  <si>
    <t>Недригайлівський районний суд Сумської області</t>
  </si>
  <si>
    <t>Охтирський міськрайонний суд Сумської області</t>
  </si>
  <si>
    <t>Путивльський районний суд Сумської області</t>
  </si>
  <si>
    <t>Роменський міськрайонний суд Сумської області</t>
  </si>
  <si>
    <t>Середино-Будський районний суд Сумської області</t>
  </si>
  <si>
    <t>Сумський районний суд Сумської області</t>
  </si>
  <si>
    <t>Тростянецький районний суд Сумської області</t>
  </si>
  <si>
    <t>Шосткинський міськрайонний суд Сумської області</t>
  </si>
  <si>
    <t>Ямпільський районний суд Сумської області</t>
  </si>
  <si>
    <t>Бережанський районний суд Тернопільської області</t>
  </si>
  <si>
    <t>Борщівський районний суд Тернопільської області</t>
  </si>
  <si>
    <t>Бучацький районний суд Тернопільської області</t>
  </si>
  <si>
    <t>Гусятинський районний суд Тернопільської області</t>
  </si>
  <si>
    <t>Заліщицький районний суд Тернопільської області</t>
  </si>
  <si>
    <t>Збаразький районний суд Тернопільської області</t>
  </si>
  <si>
    <t>Зборівський районний суд Тернопільської області</t>
  </si>
  <si>
    <t>Козівський районний суд Тернопільської області</t>
  </si>
  <si>
    <t>Кременецький районний суд Тернопільської області</t>
  </si>
  <si>
    <t>Лановецький районний суд Тернопільської області</t>
  </si>
  <si>
    <t>Монастириський районний суд Тернопільської області</t>
  </si>
  <si>
    <t>Підволочиський районний суд Тернопільської області</t>
  </si>
  <si>
    <t>Підгаєцький районний суд Тернопільської області</t>
  </si>
  <si>
    <t>Теребовлянський районний суд Тернопільської області</t>
  </si>
  <si>
    <t>Тернопільський міськрайонний суд Тернопільської області</t>
  </si>
  <si>
    <t>Чортківський районний суд Тернопільської області</t>
  </si>
  <si>
    <t>Шумський районний суд Тернопільської області</t>
  </si>
  <si>
    <t>Балаклійський районний суд Харківської області</t>
  </si>
  <si>
    <t>Барвінківський районний суд Харківської області</t>
  </si>
  <si>
    <t>Близнюківський районний суд Харківської області</t>
  </si>
  <si>
    <t>Богодухівський районний суд Харківської області</t>
  </si>
  <si>
    <t>Борівський районний суд Харківської області</t>
  </si>
  <si>
    <t>Валківський районний суд Харківської області</t>
  </si>
  <si>
    <t>Великобурлуцький районний суд Харківської області</t>
  </si>
  <si>
    <t>Вовчанський районний суд Харківської області</t>
  </si>
  <si>
    <t>Дворічанський районний суд Харківської області</t>
  </si>
  <si>
    <t>Дергачівський районний суд Харківської області</t>
  </si>
  <si>
    <t>Дзержинський районний суд м.Харкова</t>
  </si>
  <si>
    <t>Жовтневий районний суд м.Харкова</t>
  </si>
  <si>
    <t>Зачепилівський районний суд Харківської області</t>
  </si>
  <si>
    <t>Зміївський районний суд Харківської області</t>
  </si>
  <si>
    <t>Золочівський районний суд Харківської області</t>
  </si>
  <si>
    <t>Ізюмський міськрайонний суд Харківської області</t>
  </si>
  <si>
    <t>Кегичівський районний суд Харківської області</t>
  </si>
  <si>
    <t>Київський районний суд м.Харкова</t>
  </si>
  <si>
    <t>Коломацький районний суд Харківської області</t>
  </si>
  <si>
    <t>Комінтернівський районний суд м.Харкова</t>
  </si>
  <si>
    <t>Красноградський районний суд Харківської області</t>
  </si>
  <si>
    <t>Краснокутський районний суд Харківської області</t>
  </si>
  <si>
    <t>Куп’янський міськрайонний суд Харківської області</t>
  </si>
  <si>
    <t>Ленінський районний суд м.Харкова</t>
  </si>
  <si>
    <t>Лозівський міськрайонний суд Харківської області</t>
  </si>
  <si>
    <t>Люботинський міський суд Харківської області</t>
  </si>
  <si>
    <t>Московський районний суд м.Харкова</t>
  </si>
  <si>
    <t>Нововодолазький районний суд Харківської області</t>
  </si>
  <si>
    <t>Орджонікідзевський районний суд м.Харкова</t>
  </si>
  <si>
    <t>Первомайський міськрайонний суд Харківської області</t>
  </si>
  <si>
    <t>Печенізький районний суд Харківської області</t>
  </si>
  <si>
    <t>Сахновщинський районний суд Харківської області</t>
  </si>
  <si>
    <t>Фрунзенський районний суд м.Харкова</t>
  </si>
  <si>
    <t>Харківський районний суд Харківської області</t>
  </si>
  <si>
    <t>Червонозаводський районний суд м.Харкова</t>
  </si>
  <si>
    <t>Чугуївський міський суд Харківської області</t>
  </si>
  <si>
    <t>Шевченківський районний суд Харківської області</t>
  </si>
  <si>
    <t>Білозерський районний суд Херсонської області</t>
  </si>
  <si>
    <t>Бериславський районний суд Херсонської області</t>
  </si>
  <si>
    <t>Великолепетиський районний суд Херсонської області</t>
  </si>
  <si>
    <t>Верхньорогачицький районний суд Херсонської області</t>
  </si>
  <si>
    <t>Великоолександрівський районний суд Херсонської області</t>
  </si>
  <si>
    <t>Горностаївський районний суд Херсонської області</t>
  </si>
  <si>
    <t>Іванівський районний суд Херсонської області</t>
  </si>
  <si>
    <t>Цюрупинський районний суд Херсонської області</t>
  </si>
  <si>
    <t>Скадовський районний суд Херсонської області</t>
  </si>
  <si>
    <t>Каховський міськрайонний суд Херсонської області</t>
  </si>
  <si>
    <t>Новокаховський міський суд Херсонської області</t>
  </si>
  <si>
    <t>Високопільський районний суд Херсонської області</t>
  </si>
  <si>
    <t>Генічеський районний суд Херсонської області</t>
  </si>
  <si>
    <t>Голопристанський районний суд Херсонської області</t>
  </si>
  <si>
    <t>Каланчацький районний суд Херсонської області</t>
  </si>
  <si>
    <t>Нижньосірогозький районний суд Херсонської області</t>
  </si>
  <si>
    <t>Нововоронцовський районний суд Херсонської області</t>
  </si>
  <si>
    <t>Новотроїцький районний суд Херсонської області</t>
  </si>
  <si>
    <t>Чаплинський районний суд Херсонської області</t>
  </si>
  <si>
    <t>Херсонський міський суд Херсонської області</t>
  </si>
  <si>
    <t>Білогірський районний суд Хмельницької області</t>
  </si>
  <si>
    <t>Віньковецький районний суд Хмельницької області</t>
  </si>
  <si>
    <t>Волочиський районний суд Хмельницької області</t>
  </si>
  <si>
    <t>Городоцький районний суд Хмельницької області</t>
  </si>
  <si>
    <t>Деражнянський районний суд Хмельницької області</t>
  </si>
  <si>
    <t>Дунаєвецький районний суд Хмельницької області</t>
  </si>
  <si>
    <t>Ізяславський районний суд Хмельницької області</t>
  </si>
  <si>
    <t>Кам’янець-Подільський міськрайонний суд Хмельницької області</t>
  </si>
  <si>
    <t>Красилівський районний суд Хмельницької області</t>
  </si>
  <si>
    <t>Летичівський районний суд Хмельницької області</t>
  </si>
  <si>
    <t>Нетішинський міський суд Хмельницької області</t>
  </si>
  <si>
    <t>Новоушицький районний суд Хмельницької області</t>
  </si>
  <si>
    <t>Полонський районний суд Хмельницької області</t>
  </si>
  <si>
    <t>Славутський міськрайонний суд Хмельницької області</t>
  </si>
  <si>
    <t>Старокостянтинівський районний суд Хмельницької області</t>
  </si>
  <si>
    <t>Старосинявський районний суд Хмельницької області</t>
  </si>
  <si>
    <t>Теофіпольський районний суд Хмельницької області</t>
  </si>
  <si>
    <t>Хмельницький міськрайонний суд Хмельницької області</t>
  </si>
  <si>
    <t>Чемеровецький районний суд Хмельницької області</t>
  </si>
  <si>
    <t>Шепетівський міськрайонний суд Хмельницької області</t>
  </si>
  <si>
    <t>Ярмолинецький районний суд Хмельницької області</t>
  </si>
  <si>
    <t>Ватутінський міський суд Черкаської області</t>
  </si>
  <si>
    <t>Городищенський районний суд Черкаської області</t>
  </si>
  <si>
    <t>Драбівський районний суд Черкаської області</t>
  </si>
  <si>
    <t>Жашківський районний суд Черкаської області</t>
  </si>
  <si>
    <t>Звенигородський районний суд Черкаської області</t>
  </si>
  <si>
    <t>Золотоніський міськрайонний суд Черкаської області</t>
  </si>
  <si>
    <t>Корсунь-Шевченківський районний суд Черкаської області</t>
  </si>
  <si>
    <t>Кам’янський районний суд Черкаської області</t>
  </si>
  <si>
    <t>Канівський міськрайонний суд Черкаської області</t>
  </si>
  <si>
    <t>Катеринопільський районний суд Черкаської області</t>
  </si>
  <si>
    <t>Лисянський районний суд Черкаської області</t>
  </si>
  <si>
    <t>Маньківський районний суд Черкаської області</t>
  </si>
  <si>
    <t>Монастирищенський районний суд Черкаської області</t>
  </si>
  <si>
    <t>Придніпровський районний суд м.Черкаси</t>
  </si>
  <si>
    <t>Соснівський районний суд м.Черкаси</t>
  </si>
  <si>
    <t>Черкаський районний суд Черкаської області</t>
  </si>
  <si>
    <t>Смілянський міськрайонний суд Черкаської області</t>
  </si>
  <si>
    <t>Тальнівський районний суд Черкаської області</t>
  </si>
  <si>
    <t>Уманський міськрайонний суд Черкаської області</t>
  </si>
  <si>
    <t>Христинівський районний суд Черкаської області</t>
  </si>
  <si>
    <t>Чигиринський районний суд Черкаської області</t>
  </si>
  <si>
    <t>Чорнобаївський районний суд Черкаської області</t>
  </si>
  <si>
    <t>Шполянський районний суд Черкаської області</t>
  </si>
  <si>
    <t>Шевченківський районний суд м.Чернівці</t>
  </si>
  <si>
    <t>Першотравневий районний суд м.Чернівці</t>
  </si>
  <si>
    <t>Садгірський районний суд м.Чернівці</t>
  </si>
  <si>
    <t>Вижницький районний суд Чернівецької області</t>
  </si>
  <si>
    <t>Герцаївський районний суд Чернівецької області</t>
  </si>
  <si>
    <t>Глибоцький районний суд Чернівецької області</t>
  </si>
  <si>
    <t>Заставнівський районний суд Чернівецької області</t>
  </si>
  <si>
    <t>Кельменецький районний суд Чернівецької області</t>
  </si>
  <si>
    <t>Кіцманський районний суд Чернівецької області</t>
  </si>
  <si>
    <t>Новоселицький районний суд Чернівецької області</t>
  </si>
  <si>
    <t>Путильський районний суд Чернівецької області</t>
  </si>
  <si>
    <t>Сокирянський районний суд Чернівецької області</t>
  </si>
  <si>
    <t>Сторожинецький районний суд Чернівецької області</t>
  </si>
  <si>
    <t>Окружний суд міста Чернівців із місцезнаходженням у місті Чернівцях</t>
  </si>
  <si>
    <t>Хотинський районний суд Чернівецької області</t>
  </si>
  <si>
    <t>Новодністровський міський суд Чернівецької області</t>
  </si>
  <si>
    <t>Бахмацький районний суд Чернігівської області</t>
  </si>
  <si>
    <t>Бобровицький районний суд Чернігівської області</t>
  </si>
  <si>
    <t>Борзнянський районний суд Чернігівської області</t>
  </si>
  <si>
    <t>Варвинський районний суд Чернігівської області</t>
  </si>
  <si>
    <t>Городнянський районний суд Чернігівської області</t>
  </si>
  <si>
    <t>Деснянський районний суд м.Чернігова</t>
  </si>
  <si>
    <t>Ічнянський районний суд Чернігівської області</t>
  </si>
  <si>
    <t>Козелецький районний суд Чернігівської області</t>
  </si>
  <si>
    <t>Коропський районний суд Чернігівської області</t>
  </si>
  <si>
    <t>Корюківський районний суд Чернігівської області</t>
  </si>
  <si>
    <t>Куликівський районний суд Чернігівської області</t>
  </si>
  <si>
    <t>Менський районний суд Чернігівської області</t>
  </si>
  <si>
    <t>Ніжинський міськрайонний суд Чернігівської області</t>
  </si>
  <si>
    <t>Новозаводський районний суд м.Чернігова</t>
  </si>
  <si>
    <t>Носівський районний суд Чернігівської області</t>
  </si>
  <si>
    <t>Новгород-Сіверський районний суд Чернігівської області</t>
  </si>
  <si>
    <t>Прилуцький міськрайонний суд Чернігівської області</t>
  </si>
  <si>
    <t>Ріпкинський районний суд Чернігівської області</t>
  </si>
  <si>
    <t>Семенівський районний суд Чернігівської області</t>
  </si>
  <si>
    <t>Сосницький районний суд Чернігівської області</t>
  </si>
  <si>
    <t>Срібнянський районний суд Чернігівської області</t>
  </si>
  <si>
    <t>Талалаївський районний суд Чернігівської області</t>
  </si>
  <si>
    <t>Чернігівський районний суд Чернігівської області</t>
  </si>
  <si>
    <t>Щорський районний суд Чернігівської області</t>
  </si>
  <si>
    <t>Голосіївський районний суд м.Києва</t>
  </si>
  <si>
    <t>Дарницький районний суд м.Києва</t>
  </si>
  <si>
    <t>Дніпровський районний суд м.Києва</t>
  </si>
  <si>
    <t>Деснянський районний суд м.Києва</t>
  </si>
  <si>
    <t>Оболонський районний суд м.Києва</t>
  </si>
  <si>
    <t>Печерський районний суд м.Києва</t>
  </si>
  <si>
    <t>Подільський районний суд м.Києва</t>
  </si>
  <si>
    <t>Святошинський районний суд м.Києва</t>
  </si>
  <si>
    <t>Солом’янський районний суд м.Києва</t>
  </si>
  <si>
    <t>Шевченківський районний суд м.Києва</t>
  </si>
  <si>
    <t>Балаклавський районний суд м.Севастополя</t>
  </si>
  <si>
    <t>Окружний суд міста Севастополя</t>
  </si>
  <si>
    <t>Гагарінський районний суд м.Севастополя</t>
  </si>
  <si>
    <t>Ленінський районний суд м.Севастополя</t>
  </si>
  <si>
    <t>Нахімовський районний суд м.Севастополя</t>
  </si>
  <si>
    <t>Утворюються</t>
  </si>
  <si>
    <t>Ліквідуються</t>
  </si>
  <si>
    <t>Всі суди</t>
  </si>
  <si>
    <t>МС</t>
  </si>
  <si>
    <t>Вищі</t>
  </si>
  <si>
    <t>ВСЬОГО</t>
  </si>
  <si>
    <t>Діючі суди</t>
  </si>
  <si>
    <t>Ефективність роботи судів за 2019 рік</t>
  </si>
  <si>
    <t>Окружні суди</t>
  </si>
  <si>
    <t>Окружні адміністративні суди</t>
  </si>
  <si>
    <t>ОС Вінницької області</t>
  </si>
  <si>
    <t>ОС Волинської області</t>
  </si>
  <si>
    <t>І півріччя 2020 року</t>
  </si>
  <si>
    <t>за І півріччя 2020 року</t>
  </si>
  <si>
    <r>
      <t xml:space="preserve">касові видатки  за І півріччя </t>
    </r>
    <r>
      <rPr>
        <sz val="10"/>
        <color rgb="FFFF0000"/>
        <rFont val="Cambria"/>
        <family val="1"/>
        <charset val="204"/>
        <scheme val="major"/>
      </rPr>
      <t>(без капітальних)</t>
    </r>
    <r>
      <rPr>
        <sz val="10"/>
        <color rgb="FF7030A0"/>
        <rFont val="Cambria"/>
        <family val="1"/>
        <charset val="204"/>
        <scheme val="major"/>
      </rPr>
      <t/>
    </r>
  </si>
  <si>
    <t>ІІ кв 2020</t>
  </si>
  <si>
    <r>
      <t xml:space="preserve">Середньооблікова чисельність </t>
    </r>
    <r>
      <rPr>
        <sz val="11"/>
        <color rgb="FF0000FF"/>
        <rFont val="Times New Roman"/>
        <family val="1"/>
        <charset val="204"/>
      </rPr>
      <t xml:space="preserve">суддів </t>
    </r>
    <r>
      <rPr>
        <sz val="11"/>
        <color theme="1"/>
        <rFont val="Times New Roman"/>
        <family val="1"/>
        <charset val="204"/>
      </rPr>
      <t>за 1 півріччя 2020 року</t>
    </r>
  </si>
  <si>
    <r>
      <rPr>
        <b/>
        <sz val="11"/>
        <color theme="1"/>
        <rFont val="Times New Roman"/>
        <family val="1"/>
        <charset val="204"/>
      </rPr>
      <t>Факт.</t>
    </r>
    <r>
      <rPr>
        <sz val="11"/>
        <color theme="1"/>
        <rFont val="Times New Roman"/>
        <family val="1"/>
        <charset val="204"/>
      </rPr>
      <t xml:space="preserve"> кількість </t>
    </r>
    <r>
      <rPr>
        <sz val="11"/>
        <color rgb="FFC00000"/>
        <rFont val="Times New Roman"/>
        <family val="1"/>
        <charset val="204"/>
      </rPr>
      <t>вхідних</t>
    </r>
    <r>
      <rPr>
        <sz val="11"/>
        <color theme="1"/>
        <rFont val="Times New Roman"/>
        <family val="1"/>
        <charset val="204"/>
      </rPr>
      <t xml:space="preserve"> модел. справ </t>
    </r>
    <r>
      <rPr>
        <b/>
        <sz val="11"/>
        <color theme="1"/>
        <rFont val="Times New Roman"/>
        <family val="1"/>
        <charset val="204"/>
      </rPr>
      <t>за 1 півріччя 2020 року</t>
    </r>
  </si>
  <si>
    <r>
      <rPr>
        <b/>
        <sz val="11"/>
        <color theme="1"/>
        <rFont val="Times New Roman"/>
        <family val="1"/>
        <charset val="204"/>
      </rPr>
      <t>Факт.</t>
    </r>
    <r>
      <rPr>
        <sz val="11"/>
        <color theme="1"/>
        <rFont val="Times New Roman"/>
        <family val="1"/>
        <charset val="204"/>
      </rPr>
      <t xml:space="preserve"> кількість </t>
    </r>
    <r>
      <rPr>
        <sz val="11"/>
        <color rgb="FF00B050"/>
        <rFont val="Times New Roman"/>
        <family val="1"/>
        <charset val="204"/>
      </rPr>
      <t>вирішених</t>
    </r>
    <r>
      <rPr>
        <sz val="11"/>
        <color theme="1"/>
        <rFont val="Times New Roman"/>
        <family val="1"/>
        <charset val="204"/>
      </rPr>
      <t xml:space="preserve"> модел. справ </t>
    </r>
    <r>
      <rPr>
        <b/>
        <sz val="11"/>
        <color theme="1"/>
        <rFont val="Times New Roman"/>
        <family val="1"/>
        <charset val="204"/>
      </rPr>
      <t xml:space="preserve">за 1 півріччя 2020 року </t>
    </r>
  </si>
  <si>
    <r>
      <rPr>
        <b/>
        <sz val="11"/>
        <color theme="1"/>
        <rFont val="Times New Roman"/>
        <family val="1"/>
        <charset val="204"/>
      </rPr>
      <t>Факт.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7030A0"/>
        <rFont val="Times New Roman"/>
        <family val="1"/>
        <charset val="204"/>
      </rPr>
      <t>залишок невирішених</t>
    </r>
    <r>
      <rPr>
        <sz val="11"/>
        <color theme="1"/>
        <rFont val="Times New Roman"/>
        <family val="1"/>
        <charset val="204"/>
      </rPr>
      <t xml:space="preserve"> модел. справ </t>
    </r>
    <r>
      <rPr>
        <b/>
        <sz val="11"/>
        <color theme="1"/>
        <rFont val="Times New Roman"/>
        <family val="1"/>
        <charset val="204"/>
      </rPr>
      <t>на  1 півріччя 2020 року</t>
    </r>
  </si>
  <si>
    <r>
      <rPr>
        <b/>
        <sz val="11"/>
        <color theme="1"/>
        <rFont val="Times New Roman"/>
        <family val="1"/>
        <charset val="204"/>
      </rPr>
      <t>Факт.</t>
    </r>
    <r>
      <rPr>
        <sz val="11"/>
        <color theme="1"/>
        <rFont val="Times New Roman"/>
        <family val="1"/>
        <charset val="204"/>
      </rPr>
      <t xml:space="preserve"> кількість </t>
    </r>
    <r>
      <rPr>
        <sz val="11"/>
        <color rgb="FFC00000"/>
        <rFont val="Times New Roman"/>
        <family val="1"/>
        <charset val="204"/>
      </rPr>
      <t>вхідних</t>
    </r>
    <r>
      <rPr>
        <sz val="11"/>
        <color theme="1"/>
        <rFont val="Times New Roman"/>
        <family val="1"/>
        <charset val="204"/>
      </rPr>
      <t xml:space="preserve"> модел. справ </t>
    </r>
    <r>
      <rPr>
        <b/>
        <sz val="11"/>
        <color theme="1"/>
        <rFont val="Times New Roman"/>
        <family val="1"/>
        <charset val="204"/>
      </rPr>
      <t>за  1 півріччя 2020 року</t>
    </r>
  </si>
  <si>
    <r>
      <rPr>
        <b/>
        <sz val="11"/>
        <color theme="1"/>
        <rFont val="Times New Roman"/>
        <family val="1"/>
        <charset val="204"/>
      </rPr>
      <t>Факт.</t>
    </r>
    <r>
      <rPr>
        <sz val="11"/>
        <color theme="1"/>
        <rFont val="Times New Roman"/>
        <family val="1"/>
        <charset val="204"/>
      </rPr>
      <t xml:space="preserve"> кількість </t>
    </r>
    <r>
      <rPr>
        <sz val="11"/>
        <color rgb="FF00B050"/>
        <rFont val="Times New Roman"/>
        <family val="1"/>
        <charset val="204"/>
      </rPr>
      <t>вирішених</t>
    </r>
    <r>
      <rPr>
        <sz val="11"/>
        <color theme="1"/>
        <rFont val="Times New Roman"/>
        <family val="1"/>
        <charset val="204"/>
      </rPr>
      <t xml:space="preserve"> модел. справ </t>
    </r>
    <r>
      <rPr>
        <b/>
        <sz val="11"/>
        <color theme="1"/>
        <rFont val="Times New Roman"/>
        <family val="1"/>
        <charset val="204"/>
      </rPr>
      <t>за  1 півріччя 2020 року</t>
    </r>
  </si>
  <si>
    <r>
      <rPr>
        <b/>
        <sz val="11"/>
        <color theme="1"/>
        <rFont val="Times New Roman"/>
        <family val="1"/>
        <charset val="204"/>
      </rPr>
      <t>Факт.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7030A0"/>
        <rFont val="Times New Roman"/>
        <family val="1"/>
        <charset val="204"/>
      </rPr>
      <t>залишок невирішених</t>
    </r>
    <r>
      <rPr>
        <sz val="11"/>
        <color theme="1"/>
        <rFont val="Times New Roman"/>
        <family val="1"/>
        <charset val="204"/>
      </rPr>
      <t xml:space="preserve"> модел. справ </t>
    </r>
    <r>
      <rPr>
        <b/>
        <sz val="11"/>
        <color theme="1"/>
        <rFont val="Times New Roman"/>
        <family val="1"/>
        <charset val="204"/>
      </rPr>
      <t>за  1 півріччя 2020 року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</si>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</sst>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_р_._-;\-* #,##0_р_._-;_-* &quot;-&quot;_р_._-;_-@_-"/>
    <numFmt numFmtId="165" formatCode="#,##0_ ;[Red]\-#,##0\ "/>
    <numFmt numFmtId="166" formatCode="_-* #,##0\ _г_р_н_._-;\-* #,##0\ _г_р_н_._-;_-* &quot;-&quot;\ _г_р_н_._-;_-@_-"/>
    <numFmt numFmtId="167" formatCode="#,##0.0_ ;[Red]\-#,##0.0\ "/>
    <numFmt numFmtId="168" formatCode="0.0"/>
    <numFmt numFmtId="169" formatCode="_-* #,##0.00_₴_-;\-* #,##0.00_₴_-;_-* &quot;-&quot;??_₴_-;_-@_-"/>
    <numFmt numFmtId="170" formatCode="0.0%"/>
    <numFmt numFmtId="171" formatCode="#,##0.0"/>
  </numFmts>
  <fonts count="88" x14ac:knownFonts="1"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b/>
      <sz val="14"/>
      <color theme="1"/>
      <name val="Cambria"/>
      <family val="1"/>
      <charset val="204"/>
      <scheme val="maj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 Cyr"/>
      <family val="2"/>
      <charset val="204"/>
    </font>
    <font>
      <sz val="9"/>
      <color theme="1"/>
      <name val="Times New Roman"/>
      <family val="1"/>
      <charset val="204"/>
    </font>
    <font>
      <sz val="10"/>
      <color rgb="FF0070C0"/>
      <name val="Cambria"/>
      <family val="1"/>
      <charset val="204"/>
      <scheme val="major"/>
    </font>
    <font>
      <sz val="10"/>
      <color rgb="FFFF0000"/>
      <name val="Cambria"/>
      <family val="1"/>
      <charset val="204"/>
      <scheme val="major"/>
    </font>
    <font>
      <b/>
      <sz val="10"/>
      <color rgb="FF0070C0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i/>
      <sz val="11"/>
      <color theme="1"/>
      <name val="Cambria"/>
      <family val="1"/>
      <charset val="204"/>
      <scheme val="major"/>
    </font>
    <font>
      <b/>
      <i/>
      <sz val="11"/>
      <color theme="1"/>
      <name val="Cambria"/>
      <family val="1"/>
      <charset val="204"/>
      <scheme val="major"/>
    </font>
    <font>
      <sz val="11"/>
      <color rgb="FFC00000"/>
      <name val="Cambria"/>
      <family val="1"/>
      <charset val="204"/>
      <scheme val="major"/>
    </font>
    <font>
      <b/>
      <sz val="10"/>
      <color rgb="FFC00000"/>
      <name val="Cambria"/>
      <family val="1"/>
      <charset val="204"/>
      <scheme val="major"/>
    </font>
    <font>
      <b/>
      <sz val="10"/>
      <color theme="1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sz val="14"/>
      <color theme="1"/>
      <name val="Cambria"/>
      <family val="1"/>
      <charset val="204"/>
      <scheme val="major"/>
    </font>
    <font>
      <b/>
      <i/>
      <sz val="11"/>
      <color rgb="FFC00000"/>
      <name val="Cambria"/>
      <family val="1"/>
      <charset val="204"/>
      <scheme val="major"/>
    </font>
    <font>
      <b/>
      <sz val="14"/>
      <color rgb="FFC00000"/>
      <name val="Tahoma"/>
      <family val="2"/>
      <charset val="204"/>
    </font>
    <font>
      <b/>
      <sz val="11"/>
      <color rgb="FFC00000"/>
      <name val="Tahoma"/>
      <family val="2"/>
      <charset val="204"/>
    </font>
    <font>
      <b/>
      <sz val="10"/>
      <color rgb="FFC00000"/>
      <name val="Tahoma"/>
      <family val="2"/>
      <charset val="204"/>
    </font>
    <font>
      <b/>
      <i/>
      <sz val="10"/>
      <color rgb="FFC00000"/>
      <name val="Tahoma"/>
      <family val="2"/>
      <charset val="204"/>
    </font>
    <font>
      <b/>
      <i/>
      <sz val="11"/>
      <color rgb="FFC00000"/>
      <name val="Tahoma"/>
      <family val="2"/>
      <charset val="204"/>
    </font>
    <font>
      <b/>
      <i/>
      <sz val="14"/>
      <color theme="1"/>
      <name val="Cambria"/>
      <family val="1"/>
      <charset val="204"/>
      <scheme val="major"/>
    </font>
    <font>
      <b/>
      <sz val="18"/>
      <color theme="1"/>
      <name val="Cambria"/>
      <family val="1"/>
      <charset val="204"/>
      <scheme val="major"/>
    </font>
    <font>
      <sz val="20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0"/>
      <color rgb="FF0070C0"/>
      <name val="Cambria"/>
      <family val="1"/>
      <charset val="204"/>
      <scheme val="major"/>
    </font>
    <font>
      <b/>
      <i/>
      <sz val="20"/>
      <color rgb="FFC00000"/>
      <name val="Cambria"/>
      <family val="1"/>
      <charset val="204"/>
      <scheme val="major"/>
    </font>
    <font>
      <b/>
      <sz val="22"/>
      <color theme="1"/>
      <name val="Cambria"/>
      <family val="1"/>
      <charset val="204"/>
      <scheme val="major"/>
    </font>
    <font>
      <sz val="24"/>
      <color theme="1"/>
      <name val="Cambria"/>
      <family val="1"/>
      <charset val="204"/>
      <scheme val="major"/>
    </font>
    <font>
      <b/>
      <sz val="16"/>
      <color theme="1"/>
      <name val="Cambria"/>
      <family val="1"/>
      <charset val="204"/>
      <scheme val="major"/>
    </font>
    <font>
      <sz val="10"/>
      <name val="Arial Cyr"/>
      <charset val="204"/>
    </font>
    <font>
      <i/>
      <sz val="10"/>
      <color rgb="FF0070C0"/>
      <name val="Cambria"/>
      <family val="1"/>
      <charset val="204"/>
      <scheme val="major"/>
    </font>
    <font>
      <b/>
      <i/>
      <sz val="10"/>
      <color rgb="FF0070C0"/>
      <name val="Cambria"/>
      <family val="1"/>
      <charset val="204"/>
      <scheme val="major"/>
    </font>
    <font>
      <sz val="11"/>
      <color indexed="8"/>
      <name val="Calibri"/>
      <family val="2"/>
      <charset val="204"/>
    </font>
    <font>
      <sz val="10"/>
      <color rgb="FF7030A0"/>
      <name val="Cambria"/>
      <family val="1"/>
      <charset val="204"/>
      <scheme val="major"/>
    </font>
    <font>
      <b/>
      <sz val="12"/>
      <color theme="1"/>
      <name val="Times New Roman"/>
      <family val="1"/>
      <charset val="204"/>
    </font>
    <font>
      <b/>
      <sz val="20"/>
      <color theme="1"/>
      <name val="Cambria"/>
      <family val="1"/>
      <charset val="204"/>
      <scheme val="major"/>
    </font>
    <font>
      <sz val="10"/>
      <name val="Times New Roman"/>
      <family val="1"/>
      <charset val="204"/>
    </font>
    <font>
      <b/>
      <i/>
      <sz val="9"/>
      <color rgb="FFC00000"/>
      <name val="Tahoma"/>
      <family val="2"/>
      <charset val="204"/>
    </font>
    <font>
      <sz val="11"/>
      <color rgb="FF0070C0"/>
      <name val="Cambria"/>
      <family val="1"/>
      <charset val="204"/>
      <scheme val="major"/>
    </font>
    <font>
      <b/>
      <sz val="9"/>
      <color theme="1"/>
      <name val="Cambria"/>
      <family val="1"/>
      <charset val="204"/>
      <scheme val="major"/>
    </font>
    <font>
      <b/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Times New Roman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Times New Roman CYR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u/>
      <sz val="18"/>
      <color indexed="8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sz val="11"/>
      <color rgb="FF7030A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7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8"/>
      <color theme="1"/>
      <name val="Cambria"/>
      <family val="1"/>
      <charset val="204"/>
      <scheme val="major"/>
    </font>
  </fonts>
  <fills count="4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lightUp">
        <fgColor theme="8"/>
      </patternFill>
    </fill>
    <fill>
      <patternFill patternType="solid">
        <fgColor rgb="FFCC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lightUp">
        <fgColor theme="8"/>
        <bgColor rgb="FFFFFF00"/>
      </patternFill>
    </fill>
    <fill>
      <patternFill patternType="lightUp">
        <fgColor theme="8"/>
        <bgColor theme="1" tint="0.249977111117893"/>
      </patternFill>
    </fill>
    <fill>
      <patternFill patternType="lightUp">
        <fgColor theme="8"/>
        <bgColor theme="0" tint="-0.499984740745262"/>
      </patternFill>
    </fill>
    <fill>
      <patternFill patternType="solid">
        <fgColor theme="1" tint="0.499984740745262"/>
        <bgColor indexed="64"/>
      </patternFill>
    </fill>
    <fill>
      <patternFill patternType="lightUp">
        <fgColor theme="8"/>
        <bgColor theme="0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154">
    <xf numFmtId="0" fontId="0" fillId="0" borderId="0"/>
    <xf numFmtId="0" fontId="7" fillId="0" borderId="0"/>
    <xf numFmtId="0" fontId="7" fillId="0" borderId="0">
      <protection hidden="1"/>
    </xf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5" fillId="0" borderId="0"/>
    <xf numFmtId="0" fontId="35" fillId="0" borderId="0"/>
    <xf numFmtId="0" fontId="7" fillId="0" borderId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3" borderId="0" applyNumberFormat="0" applyBorder="0" applyAlignment="0" applyProtection="0"/>
    <xf numFmtId="0" fontId="38" fillId="18" borderId="0" applyNumberFormat="0" applyBorder="0" applyAlignment="0" applyProtection="0"/>
    <xf numFmtId="0" fontId="38" fillId="21" borderId="0" applyNumberFormat="0" applyBorder="0" applyAlignment="0" applyProtection="0"/>
    <xf numFmtId="0" fontId="3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2" borderId="0" applyNumberFormat="0" applyBorder="0" applyAlignment="0" applyProtection="0"/>
    <xf numFmtId="0" fontId="48" fillId="23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7" fillId="0" borderId="0"/>
    <xf numFmtId="0" fontId="48" fillId="29" borderId="0" applyNumberFormat="0" applyBorder="0" applyAlignment="0" applyProtection="0"/>
    <xf numFmtId="0" fontId="48" fillId="30" borderId="0" applyNumberFormat="0" applyBorder="0" applyAlignment="0" applyProtection="0"/>
    <xf numFmtId="0" fontId="48" fillId="31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48" fillId="32" borderId="0" applyNumberFormat="0" applyBorder="0" applyAlignment="0" applyProtection="0"/>
    <xf numFmtId="0" fontId="49" fillId="20" borderId="31" applyNumberFormat="0" applyAlignment="0" applyProtection="0"/>
    <xf numFmtId="0" fontId="50" fillId="33" borderId="32" applyNumberFormat="0" applyAlignment="0" applyProtection="0"/>
    <xf numFmtId="0" fontId="51" fillId="33" borderId="31" applyNumberFormat="0" applyAlignment="0" applyProtection="0"/>
    <xf numFmtId="0" fontId="52" fillId="0" borderId="33" applyNumberFormat="0" applyFill="0" applyAlignment="0" applyProtection="0"/>
    <xf numFmtId="0" fontId="53" fillId="0" borderId="34" applyNumberFormat="0" applyFill="0" applyAlignment="0" applyProtection="0"/>
    <xf numFmtId="0" fontId="54" fillId="0" borderId="35" applyNumberFormat="0" applyFill="0" applyAlignment="0" applyProtection="0"/>
    <xf numFmtId="0" fontId="54" fillId="0" borderId="0" applyNumberFormat="0" applyFill="0" applyBorder="0" applyAlignment="0" applyProtection="0"/>
    <xf numFmtId="0" fontId="38" fillId="0" borderId="0"/>
    <xf numFmtId="0" fontId="55" fillId="0" borderId="36" applyNumberFormat="0" applyFill="0" applyAlignment="0" applyProtection="0"/>
    <xf numFmtId="0" fontId="56" fillId="34" borderId="37" applyNumberFormat="0" applyAlignment="0" applyProtection="0"/>
    <xf numFmtId="0" fontId="57" fillId="0" borderId="0" applyNumberFormat="0" applyFill="0" applyBorder="0" applyAlignment="0" applyProtection="0"/>
    <xf numFmtId="0" fontId="58" fillId="3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59" fillId="0" borderId="0"/>
    <xf numFmtId="0" fontId="60" fillId="0" borderId="0"/>
    <xf numFmtId="0" fontId="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6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62" fillId="16" borderId="0" applyNumberFormat="0" applyBorder="0" applyAlignment="0" applyProtection="0"/>
    <xf numFmtId="0" fontId="63" fillId="0" borderId="0" applyNumberFormat="0" applyFill="0" applyBorder="0" applyAlignment="0" applyProtection="0"/>
    <xf numFmtId="0" fontId="7" fillId="36" borderId="38" applyNumberFormat="0" applyFont="0" applyAlignment="0" applyProtection="0"/>
    <xf numFmtId="0" fontId="64" fillId="0" borderId="39" applyNumberFormat="0" applyFill="0" applyAlignment="0" applyProtection="0"/>
    <xf numFmtId="0" fontId="65" fillId="0" borderId="0"/>
    <xf numFmtId="0" fontId="66" fillId="0" borderId="0" applyNumberFormat="0" applyFill="0" applyBorder="0" applyAlignment="0" applyProtection="0"/>
    <xf numFmtId="0" fontId="67" fillId="17" borderId="0" applyNumberFormat="0" applyBorder="0" applyAlignment="0" applyProtection="0"/>
    <xf numFmtId="0" fontId="54" fillId="0" borderId="35" applyNumberFormat="0" applyFill="0" applyAlignment="0" applyProtection="0"/>
    <xf numFmtId="0" fontId="56" fillId="34" borderId="37" applyNumberFormat="0" applyAlignment="0" applyProtection="0"/>
    <xf numFmtId="0" fontId="59" fillId="0" borderId="0"/>
    <xf numFmtId="0" fontId="7" fillId="0" borderId="0"/>
    <xf numFmtId="0" fontId="35" fillId="0" borderId="0"/>
    <xf numFmtId="0" fontId="7" fillId="0" borderId="0"/>
    <xf numFmtId="0" fontId="7" fillId="36" borderId="38" applyNumberFormat="0" applyFont="0" applyAlignment="0" applyProtection="0"/>
    <xf numFmtId="0" fontId="35" fillId="36" borderId="38" applyNumberFormat="0" applyFont="0" applyAlignment="0" applyProtection="0"/>
    <xf numFmtId="0" fontId="47" fillId="0" borderId="0"/>
    <xf numFmtId="0" fontId="49" fillId="20" borderId="31" applyNumberFormat="0" applyAlignment="0" applyProtection="0"/>
    <xf numFmtId="0" fontId="50" fillId="33" borderId="32" applyNumberFormat="0" applyAlignment="0" applyProtection="0"/>
    <xf numFmtId="0" fontId="51" fillId="33" borderId="31" applyNumberFormat="0" applyAlignment="0" applyProtection="0"/>
    <xf numFmtId="0" fontId="55" fillId="0" borderId="36" applyNumberFormat="0" applyFill="0" applyAlignment="0" applyProtection="0"/>
    <xf numFmtId="0" fontId="7" fillId="36" borderId="38" applyNumberFormat="0" applyFont="0" applyAlignment="0" applyProtection="0"/>
    <xf numFmtId="0" fontId="49" fillId="20" borderId="31" applyNumberFormat="0" applyAlignment="0" applyProtection="0"/>
    <xf numFmtId="0" fontId="50" fillId="33" borderId="32" applyNumberFormat="0" applyAlignment="0" applyProtection="0"/>
    <xf numFmtId="0" fontId="51" fillId="33" borderId="31" applyNumberFormat="0" applyAlignment="0" applyProtection="0"/>
    <xf numFmtId="0" fontId="55" fillId="0" borderId="36" applyNumberFormat="0" applyFill="0" applyAlignment="0" applyProtection="0"/>
    <xf numFmtId="0" fontId="7" fillId="36" borderId="38" applyNumberFormat="0" applyFont="0" applyAlignment="0" applyProtection="0"/>
    <xf numFmtId="0" fontId="49" fillId="20" borderId="31" applyNumberFormat="0" applyAlignment="0" applyProtection="0"/>
    <xf numFmtId="0" fontId="50" fillId="33" borderId="32" applyNumberFormat="0" applyAlignment="0" applyProtection="0"/>
    <xf numFmtId="0" fontId="51" fillId="33" borderId="31" applyNumberFormat="0" applyAlignment="0" applyProtection="0"/>
    <xf numFmtId="0" fontId="55" fillId="0" borderId="36" applyNumberFormat="0" applyFill="0" applyAlignment="0" applyProtection="0"/>
    <xf numFmtId="0" fontId="7" fillId="36" borderId="38" applyNumberFormat="0" applyFont="0" applyAlignment="0" applyProtection="0"/>
    <xf numFmtId="0" fontId="54" fillId="0" borderId="35" applyNumberFormat="0" applyFill="0" applyAlignment="0" applyProtection="0"/>
    <xf numFmtId="0" fontId="54" fillId="0" borderId="35" applyNumberFormat="0" applyFill="0" applyAlignment="0" applyProtection="0"/>
    <xf numFmtId="0" fontId="7" fillId="36" borderId="38" applyNumberFormat="0" applyFont="0" applyAlignment="0" applyProtection="0"/>
    <xf numFmtId="0" fontId="35" fillId="36" borderId="38" applyNumberFormat="0" applyFont="0" applyAlignment="0" applyProtection="0"/>
    <xf numFmtId="0" fontId="49" fillId="20" borderId="31" applyNumberFormat="0" applyAlignment="0" applyProtection="0"/>
    <xf numFmtId="0" fontId="50" fillId="33" borderId="32" applyNumberFormat="0" applyAlignment="0" applyProtection="0"/>
    <xf numFmtId="0" fontId="51" fillId="33" borderId="31" applyNumberFormat="0" applyAlignment="0" applyProtection="0"/>
    <xf numFmtId="0" fontId="55" fillId="0" borderId="36" applyNumberFormat="0" applyFill="0" applyAlignment="0" applyProtection="0"/>
    <xf numFmtId="0" fontId="7" fillId="36" borderId="38" applyNumberFormat="0" applyFont="0" applyAlignment="0" applyProtection="0"/>
    <xf numFmtId="0" fontId="49" fillId="20" borderId="31" applyNumberFormat="0" applyAlignment="0" applyProtection="0"/>
    <xf numFmtId="0" fontId="50" fillId="33" borderId="32" applyNumberFormat="0" applyAlignment="0" applyProtection="0"/>
    <xf numFmtId="0" fontId="51" fillId="33" borderId="31" applyNumberFormat="0" applyAlignment="0" applyProtection="0"/>
    <xf numFmtId="0" fontId="55" fillId="0" borderId="36" applyNumberFormat="0" applyFill="0" applyAlignment="0" applyProtection="0"/>
    <xf numFmtId="0" fontId="7" fillId="36" borderId="38" applyNumberFormat="0" applyFont="0" applyAlignment="0" applyProtection="0"/>
    <xf numFmtId="0" fontId="54" fillId="0" borderId="35" applyNumberFormat="0" applyFill="0" applyAlignment="0" applyProtection="0"/>
    <xf numFmtId="0" fontId="54" fillId="0" borderId="35" applyNumberFormat="0" applyFill="0" applyAlignment="0" applyProtection="0"/>
    <xf numFmtId="0" fontId="47" fillId="0" borderId="0"/>
    <xf numFmtId="0" fontId="47" fillId="0" borderId="0"/>
    <xf numFmtId="0" fontId="38" fillId="0" borderId="0"/>
    <xf numFmtId="0" fontId="60" fillId="0" borderId="0"/>
    <xf numFmtId="0" fontId="35" fillId="0" borderId="0"/>
    <xf numFmtId="0" fontId="38" fillId="0" borderId="0"/>
    <xf numFmtId="169" fontId="47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68" fillId="0" borderId="0"/>
    <xf numFmtId="0" fontId="69" fillId="0" borderId="0"/>
    <xf numFmtId="0" fontId="42" fillId="0" borderId="0"/>
    <xf numFmtId="0" fontId="38" fillId="36" borderId="38" applyNumberFormat="0" applyFont="0" applyAlignment="0" applyProtection="0"/>
    <xf numFmtId="0" fontId="68" fillId="0" borderId="0"/>
    <xf numFmtId="0" fontId="42" fillId="0" borderId="0"/>
    <xf numFmtId="0" fontId="3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38" fillId="0" borderId="0"/>
    <xf numFmtId="0" fontId="47" fillId="0" borderId="0"/>
    <xf numFmtId="0" fontId="38" fillId="0" borderId="0"/>
    <xf numFmtId="0" fontId="47" fillId="0" borderId="0"/>
    <xf numFmtId="0" fontId="47" fillId="0" borderId="0"/>
    <xf numFmtId="0" fontId="47" fillId="0" borderId="0"/>
    <xf numFmtId="0" fontId="38" fillId="0" borderId="0"/>
    <xf numFmtId="0" fontId="47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70" fillId="0" borderId="0"/>
    <xf numFmtId="0" fontId="7" fillId="0" borderId="0"/>
    <xf numFmtId="0" fontId="7" fillId="0" borderId="0">
      <protection hidden="1"/>
    </xf>
    <xf numFmtId="0" fontId="38" fillId="0" borderId="0"/>
    <xf numFmtId="0" fontId="38" fillId="0" borderId="0"/>
    <xf numFmtId="0" fontId="38" fillId="0" borderId="0"/>
  </cellStyleXfs>
  <cellXfs count="534">
    <xf numFmtId="0" fontId="0" fillId="0" borderId="0" xfId="0"/>
    <xf numFmtId="0" fontId="1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65" fontId="9" fillId="3" borderId="1" xfId="0" applyNumberFormat="1" applyFont="1" applyFill="1" applyBorder="1" applyAlignment="1">
      <alignment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vertical="center" wrapText="1"/>
    </xf>
    <xf numFmtId="9" fontId="2" fillId="2" borderId="3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165" fontId="9" fillId="3" borderId="11" xfId="0" applyNumberFormat="1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5" fillId="9" borderId="1" xfId="0" applyNumberFormat="1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165" fontId="23" fillId="0" borderId="13" xfId="0" applyNumberFormat="1" applyFont="1" applyFill="1" applyBorder="1" applyAlignment="1">
      <alignment vertical="center" wrapText="1"/>
    </xf>
    <xf numFmtId="165" fontId="23" fillId="0" borderId="18" xfId="0" applyNumberFormat="1" applyFont="1" applyFill="1" applyBorder="1" applyAlignment="1">
      <alignment vertical="center" wrapText="1"/>
    </xf>
    <xf numFmtId="165" fontId="23" fillId="0" borderId="13" xfId="0" applyNumberFormat="1" applyFont="1" applyFill="1" applyBorder="1" applyAlignment="1">
      <alignment horizontal="right"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165" fontId="23" fillId="0" borderId="3" xfId="0" applyNumberFormat="1" applyFont="1" applyFill="1" applyBorder="1" applyAlignment="1">
      <alignment vertical="center" wrapText="1"/>
    </xf>
    <xf numFmtId="165" fontId="24" fillId="0" borderId="3" xfId="0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vertical="center" wrapText="1"/>
    </xf>
    <xf numFmtId="9" fontId="22" fillId="13" borderId="3" xfId="0" applyNumberFormat="1" applyFont="1" applyFill="1" applyBorder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9" fontId="14" fillId="2" borderId="3" xfId="0" applyNumberFormat="1" applyFont="1" applyFill="1" applyBorder="1" applyAlignment="1">
      <alignment vertical="center" wrapText="1"/>
    </xf>
    <xf numFmtId="9" fontId="25" fillId="0" borderId="3" xfId="0" applyNumberFormat="1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26" fillId="0" borderId="0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9" fontId="13" fillId="4" borderId="1" xfId="0" applyNumberFormat="1" applyFont="1" applyFill="1" applyBorder="1" applyAlignment="1">
      <alignment vertical="center" wrapText="1"/>
    </xf>
    <xf numFmtId="1" fontId="1" fillId="0" borderId="1" xfId="0" applyNumberFormat="1" applyFont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20" fillId="9" borderId="5" xfId="0" applyFont="1" applyFill="1" applyBorder="1" applyAlignment="1">
      <alignment horizontal="center" vertical="center" wrapText="1"/>
    </xf>
    <xf numFmtId="0" fontId="20" fillId="9" borderId="16" xfId="0" applyFont="1" applyFill="1" applyBorder="1" applyAlignment="1">
      <alignment horizontal="center" vertical="center" wrapText="1"/>
    </xf>
    <xf numFmtId="9" fontId="20" fillId="9" borderId="1" xfId="0" applyNumberFormat="1" applyFont="1" applyFill="1" applyBorder="1" applyAlignment="1">
      <alignment vertical="center" wrapText="1"/>
    </xf>
    <xf numFmtId="0" fontId="14" fillId="7" borderId="17" xfId="0" applyFont="1" applyFill="1" applyBorder="1" applyAlignment="1">
      <alignment horizontal="center" vertical="center" wrapText="1"/>
    </xf>
    <xf numFmtId="0" fontId="17" fillId="12" borderId="21" xfId="0" applyFont="1" applyFill="1" applyBorder="1" applyAlignment="1">
      <alignment horizontal="center" vertical="center" wrapText="1"/>
    </xf>
    <xf numFmtId="0" fontId="17" fillId="12" borderId="19" xfId="0" applyFont="1" applyFill="1" applyBorder="1" applyAlignment="1">
      <alignment horizontal="center" vertical="center" wrapText="1"/>
    </xf>
    <xf numFmtId="0" fontId="14" fillId="7" borderId="19" xfId="0" applyFont="1" applyFill="1" applyBorder="1" applyAlignment="1">
      <alignment horizontal="center" vertical="center" wrapText="1"/>
    </xf>
    <xf numFmtId="165" fontId="12" fillId="2" borderId="3" xfId="0" applyNumberFormat="1" applyFont="1" applyFill="1" applyBorder="1" applyAlignment="1">
      <alignment vertical="center" wrapText="1"/>
    </xf>
    <xf numFmtId="165" fontId="11" fillId="2" borderId="3" xfId="0" applyNumberFormat="1" applyFont="1" applyFill="1" applyBorder="1" applyAlignment="1">
      <alignment vertical="center" wrapText="1"/>
    </xf>
    <xf numFmtId="165" fontId="11" fillId="2" borderId="18" xfId="0" applyNumberFormat="1" applyFont="1" applyFill="1" applyBorder="1" applyAlignment="1">
      <alignment vertical="center" wrapText="1"/>
    </xf>
    <xf numFmtId="165" fontId="11" fillId="2" borderId="1" xfId="0" applyNumberFormat="1" applyFont="1" applyFill="1" applyBorder="1" applyAlignment="1">
      <alignment vertical="center" wrapText="1"/>
    </xf>
    <xf numFmtId="165" fontId="16" fillId="2" borderId="13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/>
    <xf numFmtId="0" fontId="6" fillId="0" borderId="1" xfId="0" applyFont="1" applyBorder="1" applyAlignment="1">
      <alignment horizontal="center" vertical="center" wrapText="1"/>
    </xf>
    <xf numFmtId="167" fontId="11" fillId="2" borderId="1" xfId="0" applyNumberFormat="1" applyFont="1" applyFill="1" applyBorder="1" applyAlignment="1">
      <alignment vertical="center" wrapText="1"/>
    </xf>
    <xf numFmtId="167" fontId="9" fillId="3" borderId="1" xfId="0" applyNumberFormat="1" applyFont="1" applyFill="1" applyBorder="1" applyAlignment="1">
      <alignment vertical="center" wrapText="1"/>
    </xf>
    <xf numFmtId="0" fontId="0" fillId="0" borderId="0" xfId="0" applyFill="1"/>
    <xf numFmtId="0" fontId="27" fillId="0" borderId="0" xfId="0" applyFont="1" applyAlignment="1">
      <alignment horizontal="left" vertical="center" wrapText="1"/>
    </xf>
    <xf numFmtId="0" fontId="3" fillId="0" borderId="18" xfId="0" applyFont="1" applyBorder="1" applyAlignment="1"/>
    <xf numFmtId="0" fontId="27" fillId="0" borderId="0" xfId="0" applyFont="1" applyAlignment="1">
      <alignment vertical="center" wrapText="1"/>
    </xf>
    <xf numFmtId="0" fontId="28" fillId="0" borderId="0" xfId="0" applyFont="1"/>
    <xf numFmtId="0" fontId="29" fillId="0" borderId="0" xfId="0" applyFont="1"/>
    <xf numFmtId="0" fontId="28" fillId="0" borderId="0" xfId="0" applyFont="1" applyBorder="1"/>
    <xf numFmtId="0" fontId="28" fillId="0" borderId="0" xfId="0" applyFont="1" applyFill="1" applyBorder="1" applyAlignment="1">
      <alignment horizontal="center" vertical="center"/>
    </xf>
    <xf numFmtId="0" fontId="28" fillId="0" borderId="0" xfId="0" applyFont="1" applyFill="1" applyBorder="1"/>
    <xf numFmtId="167" fontId="30" fillId="0" borderId="0" xfId="0" applyNumberFormat="1" applyFont="1" applyFill="1" applyBorder="1" applyAlignment="1">
      <alignment vertical="center" wrapText="1"/>
    </xf>
    <xf numFmtId="165" fontId="30" fillId="0" borderId="0" xfId="0" applyNumberFormat="1" applyFont="1" applyFill="1" applyBorder="1" applyAlignment="1">
      <alignment vertical="center" wrapText="1"/>
    </xf>
    <xf numFmtId="9" fontId="31" fillId="0" borderId="0" xfId="0" applyNumberFormat="1" applyFont="1" applyFill="1" applyBorder="1" applyAlignment="1">
      <alignment vertical="center" wrapText="1"/>
    </xf>
    <xf numFmtId="0" fontId="32" fillId="0" borderId="0" xfId="0" applyFont="1" applyAlignment="1">
      <alignment vertical="center"/>
    </xf>
    <xf numFmtId="0" fontId="27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/>
    </xf>
    <xf numFmtId="0" fontId="1" fillId="0" borderId="0" xfId="0" applyFont="1" applyFill="1"/>
    <xf numFmtId="0" fontId="27" fillId="0" borderId="0" xfId="0" applyFont="1" applyFill="1" applyAlignment="1">
      <alignment vertical="center" wrapText="1"/>
    </xf>
    <xf numFmtId="0" fontId="0" fillId="2" borderId="1" xfId="0" applyFill="1" applyBorder="1"/>
    <xf numFmtId="0" fontId="33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1" fillId="8" borderId="1" xfId="0" applyFont="1" applyFill="1" applyBorder="1" applyAlignment="1">
      <alignment horizontal="center" vertical="center" wrapText="1"/>
    </xf>
    <xf numFmtId="165" fontId="24" fillId="0" borderId="3" xfId="0" applyNumberFormat="1" applyFont="1" applyFill="1" applyBorder="1" applyAlignment="1">
      <alignment vertical="center" wrapText="1"/>
    </xf>
    <xf numFmtId="0" fontId="1" fillId="8" borderId="0" xfId="0" applyFont="1" applyFill="1" applyAlignment="1">
      <alignment vertical="center" wrapText="1"/>
    </xf>
    <xf numFmtId="0" fontId="15" fillId="8" borderId="1" xfId="0" applyNumberFormat="1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vertical="center" wrapText="1"/>
    </xf>
    <xf numFmtId="167" fontId="36" fillId="3" borderId="1" xfId="0" applyNumberFormat="1" applyFont="1" applyFill="1" applyBorder="1" applyAlignment="1">
      <alignment vertical="center" wrapText="1"/>
    </xf>
    <xf numFmtId="0" fontId="1" fillId="8" borderId="1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vertical="center" wrapText="1"/>
    </xf>
    <xf numFmtId="167" fontId="22" fillId="13" borderId="3" xfId="0" applyNumberFormat="1" applyFont="1" applyFill="1" applyBorder="1" applyAlignment="1">
      <alignment vertical="center" wrapText="1"/>
    </xf>
    <xf numFmtId="0" fontId="1" fillId="14" borderId="1" xfId="0" applyNumberFormat="1" applyFont="1" applyFill="1" applyBorder="1" applyAlignment="1">
      <alignment horizontal="center" vertical="center"/>
    </xf>
    <xf numFmtId="167" fontId="11" fillId="2" borderId="13" xfId="0" applyNumberFormat="1" applyFont="1" applyFill="1" applyBorder="1" applyAlignment="1">
      <alignment vertical="center" wrapText="1"/>
    </xf>
    <xf numFmtId="167" fontId="37" fillId="2" borderId="3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7" fontId="23" fillId="0" borderId="13" xfId="0" applyNumberFormat="1" applyFont="1" applyFill="1" applyBorder="1" applyAlignment="1">
      <alignment vertical="center" wrapText="1"/>
    </xf>
    <xf numFmtId="168" fontId="36" fillId="3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5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67" fontId="6" fillId="2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4" fillId="14" borderId="0" xfId="0" applyFont="1" applyFill="1"/>
    <xf numFmtId="0" fontId="4" fillId="14" borderId="0" xfId="0" applyFont="1" applyFill="1" applyBorder="1" applyAlignment="1">
      <alignment horizontal="center" vertical="center"/>
    </xf>
    <xf numFmtId="9" fontId="20" fillId="14" borderId="0" xfId="0" applyNumberFormat="1" applyFont="1" applyFill="1" applyBorder="1" applyAlignment="1">
      <alignment vertical="center" wrapText="1"/>
    </xf>
    <xf numFmtId="0" fontId="1" fillId="14" borderId="0" xfId="0" applyFont="1" applyFill="1" applyBorder="1" applyAlignment="1">
      <alignment horizontal="center" vertical="center" wrapText="1"/>
    </xf>
    <xf numFmtId="0" fontId="1" fillId="14" borderId="0" xfId="0" applyNumberFormat="1" applyFont="1" applyFill="1" applyBorder="1" applyAlignment="1">
      <alignment horizontal="center" vertical="center"/>
    </xf>
    <xf numFmtId="0" fontId="0" fillId="14" borderId="0" xfId="0" applyFill="1"/>
    <xf numFmtId="0" fontId="1" fillId="0" borderId="0" xfId="0" applyFont="1" applyBorder="1" applyAlignment="1">
      <alignment horizontal="center" vertical="center" wrapText="1"/>
    </xf>
    <xf numFmtId="165" fontId="9" fillId="0" borderId="0" xfId="0" applyNumberFormat="1" applyFont="1" applyAlignment="1">
      <alignment vertical="center" wrapText="1"/>
    </xf>
    <xf numFmtId="1" fontId="9" fillId="0" borderId="0" xfId="0" applyNumberFormat="1" applyFont="1" applyAlignment="1">
      <alignment vertical="center" wrapText="1"/>
    </xf>
    <xf numFmtId="167" fontId="1" fillId="0" borderId="0" xfId="0" applyNumberFormat="1" applyFont="1" applyAlignment="1">
      <alignment vertical="center" wrapText="1"/>
    </xf>
    <xf numFmtId="0" fontId="41" fillId="0" borderId="0" xfId="0" applyFont="1"/>
    <xf numFmtId="0" fontId="9" fillId="3" borderId="26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165" fontId="11" fillId="2" borderId="28" xfId="0" applyNumberFormat="1" applyFont="1" applyFill="1" applyBorder="1" applyAlignment="1">
      <alignment vertical="center" wrapText="1"/>
    </xf>
    <xf numFmtId="165" fontId="23" fillId="0" borderId="28" xfId="0" applyNumberFormat="1" applyFont="1" applyFill="1" applyBorder="1" applyAlignment="1">
      <alignment vertical="center" wrapText="1"/>
    </xf>
    <xf numFmtId="165" fontId="9" fillId="3" borderId="27" xfId="0" applyNumberFormat="1" applyFont="1" applyFill="1" applyBorder="1" applyAlignment="1">
      <alignment vertical="center" wrapText="1"/>
    </xf>
    <xf numFmtId="165" fontId="9" fillId="3" borderId="28" xfId="0" applyNumberFormat="1" applyFont="1" applyFill="1" applyBorder="1" applyAlignment="1">
      <alignment vertical="center" wrapText="1"/>
    </xf>
    <xf numFmtId="0" fontId="5" fillId="2" borderId="2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vertical="center" wrapText="1"/>
    </xf>
    <xf numFmtId="0" fontId="21" fillId="13" borderId="22" xfId="0" applyFont="1" applyFill="1" applyBorder="1" applyAlignment="1">
      <alignment horizontal="center" vertical="center"/>
    </xf>
    <xf numFmtId="0" fontId="22" fillId="13" borderId="9" xfId="0" applyFont="1" applyFill="1" applyBorder="1" applyAlignment="1">
      <alignment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9" xfId="2" applyFont="1" applyBorder="1" applyProtection="1"/>
    <xf numFmtId="0" fontId="8" fillId="0" borderId="9" xfId="0" applyFont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0" fontId="40" fillId="2" borderId="9" xfId="0" applyFont="1" applyFill="1" applyBorder="1" applyAlignment="1">
      <alignment vertical="center" wrapText="1"/>
    </xf>
    <xf numFmtId="0" fontId="42" fillId="14" borderId="9" xfId="0" applyFont="1" applyFill="1" applyBorder="1"/>
    <xf numFmtId="0" fontId="4" fillId="0" borderId="29" xfId="0" applyFont="1" applyBorder="1" applyAlignment="1">
      <alignment horizontal="center" vertical="center"/>
    </xf>
    <xf numFmtId="0" fontId="42" fillId="14" borderId="30" xfId="0" applyFont="1" applyFill="1" applyBorder="1"/>
    <xf numFmtId="167" fontId="13" fillId="0" borderId="0" xfId="0" applyNumberFormat="1" applyFont="1" applyAlignment="1">
      <alignment horizontal="center" vertical="center" wrapText="1"/>
    </xf>
    <xf numFmtId="1" fontId="9" fillId="0" borderId="1" xfId="0" applyNumberFormat="1" applyFont="1" applyBorder="1" applyAlignment="1">
      <alignment vertical="center" wrapText="1"/>
    </xf>
    <xf numFmtId="165" fontId="43" fillId="0" borderId="3" xfId="0" applyNumberFormat="1" applyFont="1" applyFill="1" applyBorder="1" applyAlignment="1">
      <alignment vertical="center" wrapText="1"/>
    </xf>
    <xf numFmtId="167" fontId="44" fillId="3" borderId="1" xfId="0" applyNumberFormat="1" applyFont="1" applyFill="1" applyBorder="1" applyAlignment="1">
      <alignment vertical="center" wrapText="1"/>
    </xf>
    <xf numFmtId="165" fontId="44" fillId="3" borderId="1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165" fontId="44" fillId="0" borderId="0" xfId="0" applyNumberFormat="1" applyFont="1" applyFill="1" applyBorder="1" applyAlignment="1">
      <alignment vertical="center" wrapText="1"/>
    </xf>
    <xf numFmtId="9" fontId="20" fillId="0" borderId="0" xfId="0" applyNumberFormat="1" applyFont="1" applyFill="1" applyBorder="1" applyAlignment="1">
      <alignment vertical="center" wrapText="1"/>
    </xf>
    <xf numFmtId="165" fontId="44" fillId="14" borderId="0" xfId="0" applyNumberFormat="1" applyFont="1" applyFill="1" applyBorder="1" applyAlignment="1">
      <alignment vertical="center" wrapText="1"/>
    </xf>
    <xf numFmtId="167" fontId="44" fillId="14" borderId="0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/>
    <xf numFmtId="0" fontId="45" fillId="0" borderId="0" xfId="0" applyFont="1" applyAlignment="1">
      <alignment vertical="center" wrapText="1"/>
    </xf>
    <xf numFmtId="0" fontId="45" fillId="0" borderId="0" xfId="0" applyFont="1" applyAlignment="1">
      <alignment horizontal="left" vertical="center" wrapText="1"/>
    </xf>
    <xf numFmtId="0" fontId="45" fillId="0" borderId="18" xfId="0" applyFont="1" applyBorder="1" applyAlignment="1"/>
    <xf numFmtId="0" fontId="46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46" fillId="2" borderId="1" xfId="0" applyFont="1" applyFill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46" fillId="0" borderId="0" xfId="0" applyFont="1" applyFill="1" applyBorder="1" applyAlignment="1">
      <alignment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1" fillId="5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5" fillId="9" borderId="3" xfId="0" applyNumberFormat="1" applyFont="1" applyFill="1" applyBorder="1" applyAlignment="1">
      <alignment horizontal="center" vertical="center" wrapText="1"/>
    </xf>
    <xf numFmtId="9" fontId="20" fillId="9" borderId="3" xfId="0" applyNumberFormat="1" applyFont="1" applyFill="1" applyBorder="1" applyAlignment="1">
      <alignment vertical="center" wrapText="1"/>
    </xf>
    <xf numFmtId="1" fontId="1" fillId="0" borderId="3" xfId="0" applyNumberFormat="1" applyFont="1" applyBorder="1" applyAlignment="1">
      <alignment vertical="center" wrapText="1"/>
    </xf>
    <xf numFmtId="168" fontId="36" fillId="3" borderId="3" xfId="0" applyNumberFormat="1" applyFont="1" applyFill="1" applyBorder="1" applyAlignment="1">
      <alignment vertical="center" wrapText="1"/>
    </xf>
    <xf numFmtId="167" fontId="1" fillId="0" borderId="3" xfId="0" applyNumberFormat="1" applyFont="1" applyBorder="1" applyAlignment="1">
      <alignment vertical="center" wrapText="1"/>
    </xf>
    <xf numFmtId="165" fontId="1" fillId="0" borderId="3" xfId="0" applyNumberFormat="1" applyFont="1" applyBorder="1" applyAlignment="1">
      <alignment vertical="center" wrapText="1"/>
    </xf>
    <xf numFmtId="9" fontId="13" fillId="4" borderId="3" xfId="0" applyNumberFormat="1" applyFont="1" applyFill="1" applyBorder="1" applyAlignment="1">
      <alignment vertical="center" wrapText="1"/>
    </xf>
    <xf numFmtId="9" fontId="1" fillId="0" borderId="3" xfId="0" applyNumberFormat="1" applyFont="1" applyBorder="1" applyAlignment="1">
      <alignment vertical="center" wrapText="1"/>
    </xf>
    <xf numFmtId="0" fontId="4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vertical="center"/>
    </xf>
    <xf numFmtId="0" fontId="8" fillId="0" borderId="44" xfId="0" applyFont="1" applyBorder="1" applyAlignment="1">
      <alignment vertical="center"/>
    </xf>
    <xf numFmtId="0" fontId="8" fillId="0" borderId="43" xfId="0" applyFont="1" applyBorder="1" applyAlignment="1">
      <alignment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165" fontId="9" fillId="3" borderId="29" xfId="0" applyNumberFormat="1" applyFont="1" applyFill="1" applyBorder="1" applyAlignment="1">
      <alignment vertical="center" wrapText="1"/>
    </xf>
    <xf numFmtId="9" fontId="1" fillId="0" borderId="40" xfId="0" applyNumberFormat="1" applyFont="1" applyBorder="1" applyAlignment="1">
      <alignment vertical="center" wrapText="1"/>
    </xf>
    <xf numFmtId="9" fontId="13" fillId="4" borderId="40" xfId="0" applyNumberFormat="1" applyFont="1" applyFill="1" applyBorder="1" applyAlignment="1">
      <alignment vertical="center" wrapText="1"/>
    </xf>
    <xf numFmtId="165" fontId="1" fillId="0" borderId="40" xfId="0" applyNumberFormat="1" applyFont="1" applyBorder="1" applyAlignment="1">
      <alignment vertical="center" wrapText="1"/>
    </xf>
    <xf numFmtId="167" fontId="1" fillId="0" borderId="40" xfId="0" applyNumberFormat="1" applyFont="1" applyBorder="1" applyAlignment="1">
      <alignment vertical="center" wrapText="1"/>
    </xf>
    <xf numFmtId="168" fontId="36" fillId="3" borderId="40" xfId="0" applyNumberFormat="1" applyFont="1" applyFill="1" applyBorder="1" applyAlignment="1">
      <alignment vertical="center" wrapText="1"/>
    </xf>
    <xf numFmtId="1" fontId="1" fillId="0" borderId="40" xfId="0" applyNumberFormat="1" applyFont="1" applyBorder="1" applyAlignment="1">
      <alignment vertical="center" wrapText="1"/>
    </xf>
    <xf numFmtId="9" fontId="20" fillId="9" borderId="40" xfId="0" applyNumberFormat="1" applyFont="1" applyFill="1" applyBorder="1" applyAlignment="1">
      <alignment vertical="center" wrapText="1"/>
    </xf>
    <xf numFmtId="0" fontId="15" fillId="9" borderId="40" xfId="0" applyNumberFormat="1" applyFont="1" applyFill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5" borderId="40" xfId="0" applyNumberFormat="1" applyFont="1" applyFill="1" applyBorder="1" applyAlignment="1">
      <alignment horizontal="center" vertical="center"/>
    </xf>
    <xf numFmtId="0" fontId="1" fillId="0" borderId="40" xfId="0" applyNumberFormat="1" applyFont="1" applyFill="1" applyBorder="1" applyAlignment="1">
      <alignment horizontal="center" vertical="center"/>
    </xf>
    <xf numFmtId="165" fontId="9" fillId="3" borderId="47" xfId="0" applyNumberFormat="1" applyFont="1" applyFill="1" applyBorder="1" applyAlignment="1">
      <alignment vertical="center" wrapText="1"/>
    </xf>
    <xf numFmtId="167" fontId="9" fillId="3" borderId="5" xfId="0" applyNumberFormat="1" applyFont="1" applyFill="1" applyBorder="1" applyAlignment="1">
      <alignment vertical="center" wrapText="1"/>
    </xf>
    <xf numFmtId="0" fontId="8" fillId="0" borderId="30" xfId="0" applyFont="1" applyBorder="1" applyAlignment="1">
      <alignment vertical="center"/>
    </xf>
    <xf numFmtId="0" fontId="8" fillId="0" borderId="42" xfId="0" applyFont="1" applyFill="1" applyBorder="1" applyAlignment="1">
      <alignment vertical="center"/>
    </xf>
    <xf numFmtId="165" fontId="9" fillId="3" borderId="22" xfId="0" applyNumberFormat="1" applyFont="1" applyFill="1" applyBorder="1" applyAlignment="1">
      <alignment vertical="center" wrapText="1"/>
    </xf>
    <xf numFmtId="0" fontId="8" fillId="0" borderId="30" xfId="0" applyFont="1" applyFill="1" applyBorder="1" applyAlignment="1">
      <alignment vertical="center"/>
    </xf>
    <xf numFmtId="167" fontId="9" fillId="3" borderId="3" xfId="0" applyNumberFormat="1" applyFont="1" applyFill="1" applyBorder="1" applyAlignment="1">
      <alignment vertical="center" wrapText="1"/>
    </xf>
    <xf numFmtId="167" fontId="9" fillId="3" borderId="40" xfId="0" applyNumberFormat="1" applyFont="1" applyFill="1" applyBorder="1" applyAlignment="1">
      <alignment vertical="center" wrapText="1"/>
    </xf>
    <xf numFmtId="167" fontId="9" fillId="3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67" fontId="4" fillId="0" borderId="0" xfId="0" applyNumberFormat="1" applyFont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167" fontId="5" fillId="0" borderId="6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71" fillId="37" borderId="49" xfId="0" applyFont="1" applyFill="1" applyBorder="1" applyAlignment="1">
      <alignment horizontal="center" vertical="center" wrapText="1"/>
    </xf>
    <xf numFmtId="0" fontId="72" fillId="37" borderId="49" xfId="151" applyFont="1" applyFill="1" applyBorder="1" applyAlignment="1">
      <alignment horizontal="center" vertical="center" wrapText="1"/>
    </xf>
    <xf numFmtId="0" fontId="4" fillId="37" borderId="49" xfId="0" applyFont="1" applyFill="1" applyBorder="1" applyAlignment="1">
      <alignment horizontal="center" vertical="center" wrapText="1"/>
    </xf>
    <xf numFmtId="167" fontId="4" fillId="37" borderId="49" xfId="0" applyNumberFormat="1" applyFont="1" applyFill="1" applyBorder="1" applyAlignment="1">
      <alignment horizontal="center" vertical="center" wrapText="1"/>
    </xf>
    <xf numFmtId="0" fontId="4" fillId="39" borderId="49" xfId="0" applyFont="1" applyFill="1" applyBorder="1" applyAlignment="1">
      <alignment horizontal="center" vertical="center" wrapText="1"/>
    </xf>
    <xf numFmtId="0" fontId="71" fillId="41" borderId="49" xfId="0" applyFont="1" applyFill="1" applyBorder="1" applyAlignment="1">
      <alignment horizontal="center" vertical="center" wrapText="1"/>
    </xf>
    <xf numFmtId="0" fontId="79" fillId="41" borderId="49" xfId="151" applyFont="1" applyFill="1" applyBorder="1" applyAlignment="1">
      <alignment horizontal="left" vertical="center" wrapText="1"/>
    </xf>
    <xf numFmtId="165" fontId="6" fillId="41" borderId="49" xfId="0" applyNumberFormat="1" applyFont="1" applyFill="1" applyBorder="1" applyAlignment="1">
      <alignment vertical="center" wrapText="1"/>
    </xf>
    <xf numFmtId="167" fontId="6" fillId="41" borderId="49" xfId="0" applyNumberFormat="1" applyFont="1" applyFill="1" applyBorder="1" applyAlignment="1">
      <alignment vertical="center" wrapText="1"/>
    </xf>
    <xf numFmtId="165" fontId="6" fillId="41" borderId="49" xfId="0" applyNumberFormat="1" applyFont="1" applyFill="1" applyBorder="1" applyAlignment="1">
      <alignment horizontal="center" vertical="center" wrapText="1"/>
    </xf>
    <xf numFmtId="0" fontId="4" fillId="42" borderId="49" xfId="0" applyFont="1" applyFill="1" applyBorder="1" applyAlignment="1">
      <alignment horizontal="center" vertical="center"/>
    </xf>
    <xf numFmtId="0" fontId="80" fillId="42" borderId="49" xfId="152" applyFont="1" applyFill="1" applyBorder="1" applyAlignment="1">
      <alignment vertical="center" wrapText="1"/>
    </xf>
    <xf numFmtId="165" fontId="81" fillId="42" borderId="49" xfId="0" applyNumberFormat="1" applyFont="1" applyFill="1" applyBorder="1" applyAlignment="1">
      <alignment vertical="center" wrapText="1"/>
    </xf>
    <xf numFmtId="167" fontId="81" fillId="42" borderId="49" xfId="0" applyNumberFormat="1" applyFont="1" applyFill="1" applyBorder="1" applyAlignment="1">
      <alignment vertical="center" wrapText="1"/>
    </xf>
    <xf numFmtId="0" fontId="81" fillId="42" borderId="49" xfId="0" applyFont="1" applyFill="1" applyBorder="1" applyAlignment="1">
      <alignment horizontal="center" vertical="center"/>
    </xf>
    <xf numFmtId="0" fontId="80" fillId="42" borderId="49" xfId="151" applyFont="1" applyFill="1" applyBorder="1" applyAlignment="1">
      <alignment vertical="center" wrapText="1"/>
    </xf>
    <xf numFmtId="0" fontId="81" fillId="42" borderId="49" xfId="0" applyFont="1" applyFill="1" applyBorder="1" applyAlignment="1">
      <alignment vertical="center" wrapText="1"/>
    </xf>
    <xf numFmtId="0" fontId="4" fillId="42" borderId="50" xfId="0" applyFont="1" applyFill="1" applyBorder="1" applyAlignment="1">
      <alignment horizontal="center" vertical="center"/>
    </xf>
    <xf numFmtId="0" fontId="80" fillId="42" borderId="50" xfId="151" applyFont="1" applyFill="1" applyBorder="1" applyAlignment="1">
      <alignment vertical="center" wrapText="1"/>
    </xf>
    <xf numFmtId="165" fontId="81" fillId="42" borderId="50" xfId="0" applyNumberFormat="1" applyFont="1" applyFill="1" applyBorder="1" applyAlignment="1">
      <alignment vertical="center" wrapText="1"/>
    </xf>
    <xf numFmtId="167" fontId="81" fillId="42" borderId="50" xfId="0" applyNumberFormat="1" applyFont="1" applyFill="1" applyBorder="1" applyAlignment="1">
      <alignment vertical="center" wrapText="1"/>
    </xf>
    <xf numFmtId="0" fontId="81" fillId="42" borderId="50" xfId="0" applyFont="1" applyFill="1" applyBorder="1" applyAlignment="1">
      <alignment horizontal="center" vertical="center"/>
    </xf>
    <xf numFmtId="165" fontId="81" fillId="42" borderId="51" xfId="0" applyNumberFormat="1" applyFont="1" applyFill="1" applyBorder="1" applyAlignment="1">
      <alignment vertical="center" wrapText="1"/>
    </xf>
    <xf numFmtId="167" fontId="81" fillId="42" borderId="51" xfId="0" applyNumberFormat="1" applyFont="1" applyFill="1" applyBorder="1" applyAlignment="1">
      <alignment vertical="center" wrapText="1"/>
    </xf>
    <xf numFmtId="0" fontId="4" fillId="42" borderId="40" xfId="0" applyFont="1" applyFill="1" applyBorder="1" applyAlignment="1">
      <alignment horizontal="center" vertical="center"/>
    </xf>
    <xf numFmtId="0" fontId="80" fillId="42" borderId="40" xfId="151" applyFont="1" applyFill="1" applyBorder="1" applyAlignment="1">
      <alignment vertical="center" wrapText="1"/>
    </xf>
    <xf numFmtId="165" fontId="81" fillId="42" borderId="40" xfId="0" applyNumberFormat="1" applyFont="1" applyFill="1" applyBorder="1" applyAlignment="1">
      <alignment vertical="center" wrapText="1"/>
    </xf>
    <xf numFmtId="167" fontId="81" fillId="42" borderId="40" xfId="0" applyNumberFormat="1" applyFont="1" applyFill="1" applyBorder="1" applyAlignment="1">
      <alignment vertical="center" wrapText="1"/>
    </xf>
    <xf numFmtId="165" fontId="81" fillId="42" borderId="50" xfId="0" applyNumberFormat="1" applyFont="1" applyFill="1" applyBorder="1" applyAlignment="1">
      <alignment horizontal="center" vertical="center" wrapText="1"/>
    </xf>
    <xf numFmtId="0" fontId="81" fillId="40" borderId="50" xfId="0" applyFont="1" applyFill="1" applyBorder="1" applyAlignment="1">
      <alignment horizontal="center" vertical="center"/>
    </xf>
    <xf numFmtId="0" fontId="82" fillId="40" borderId="50" xfId="151" applyFont="1" applyFill="1" applyBorder="1" applyAlignment="1">
      <alignment vertical="center" wrapText="1"/>
    </xf>
    <xf numFmtId="165" fontId="81" fillId="40" borderId="52" xfId="0" applyNumberFormat="1" applyFont="1" applyFill="1" applyBorder="1" applyAlignment="1">
      <alignment horizontal="right" vertical="center" wrapText="1"/>
    </xf>
    <xf numFmtId="167" fontId="81" fillId="40" borderId="52" xfId="0" applyNumberFormat="1" applyFont="1" applyFill="1" applyBorder="1" applyAlignment="1">
      <alignment horizontal="right" vertical="center" wrapText="1"/>
    </xf>
    <xf numFmtId="0" fontId="82" fillId="40" borderId="40" xfId="151" applyFont="1" applyFill="1" applyBorder="1" applyAlignment="1">
      <alignment vertical="center" wrapText="1"/>
    </xf>
    <xf numFmtId="165" fontId="81" fillId="40" borderId="47" xfId="0" applyNumberFormat="1" applyFont="1" applyFill="1" applyBorder="1" applyAlignment="1">
      <alignment horizontal="right" vertical="center" wrapText="1"/>
    </xf>
    <xf numFmtId="167" fontId="81" fillId="40" borderId="47" xfId="0" applyNumberFormat="1" applyFont="1" applyFill="1" applyBorder="1" applyAlignment="1">
      <alignment horizontal="right" vertical="center" wrapText="1"/>
    </xf>
    <xf numFmtId="0" fontId="81" fillId="40" borderId="40" xfId="0" applyFont="1" applyFill="1" applyBorder="1" applyAlignment="1">
      <alignment horizontal="center" vertical="center"/>
    </xf>
    <xf numFmtId="0" fontId="82" fillId="40" borderId="40" xfId="151" applyFont="1" applyFill="1" applyBorder="1" applyAlignment="1">
      <alignment horizontal="left" vertical="center" wrapText="1"/>
    </xf>
    <xf numFmtId="165" fontId="81" fillId="40" borderId="53" xfId="0" applyNumberFormat="1" applyFont="1" applyFill="1" applyBorder="1" applyAlignment="1">
      <alignment vertical="center" wrapText="1"/>
    </xf>
    <xf numFmtId="167" fontId="81" fillId="40" borderId="53" xfId="0" applyNumberFormat="1" applyFont="1" applyFill="1" applyBorder="1" applyAlignment="1">
      <alignment vertical="center" wrapText="1"/>
    </xf>
    <xf numFmtId="165" fontId="81" fillId="40" borderId="47" xfId="0" applyNumberFormat="1" applyFont="1" applyFill="1" applyBorder="1" applyAlignment="1">
      <alignment vertical="center" wrapText="1"/>
    </xf>
    <xf numFmtId="0" fontId="81" fillId="40" borderId="49" xfId="0" applyFont="1" applyFill="1" applyBorder="1" applyAlignment="1">
      <alignment horizontal="center" vertical="center"/>
    </xf>
    <xf numFmtId="0" fontId="82" fillId="40" borderId="49" xfId="151" applyFont="1" applyFill="1" applyBorder="1" applyAlignment="1">
      <alignment horizontal="left" vertical="center" wrapText="1"/>
    </xf>
    <xf numFmtId="165" fontId="81" fillId="40" borderId="49" xfId="0" applyNumberFormat="1" applyFont="1" applyFill="1" applyBorder="1" applyAlignment="1">
      <alignment vertical="center" wrapText="1"/>
    </xf>
    <xf numFmtId="167" fontId="81" fillId="40" borderId="49" xfId="0" applyNumberFormat="1" applyFont="1" applyFill="1" applyBorder="1" applyAlignment="1">
      <alignment vertical="center" wrapText="1"/>
    </xf>
    <xf numFmtId="0" fontId="81" fillId="40" borderId="10" xfId="0" applyFont="1" applyFill="1" applyBorder="1" applyAlignment="1">
      <alignment horizontal="center" vertical="center"/>
    </xf>
    <xf numFmtId="0" fontId="82" fillId="40" borderId="50" xfId="151" applyFont="1" applyFill="1" applyBorder="1" applyAlignment="1">
      <alignment horizontal="left" vertical="center" wrapText="1"/>
    </xf>
    <xf numFmtId="165" fontId="81" fillId="40" borderId="50" xfId="0" applyNumberFormat="1" applyFont="1" applyFill="1" applyBorder="1" applyAlignment="1">
      <alignment vertical="center" wrapText="1"/>
    </xf>
    <xf numFmtId="167" fontId="81" fillId="40" borderId="50" xfId="0" applyNumberFormat="1" applyFont="1" applyFill="1" applyBorder="1" applyAlignment="1">
      <alignment vertical="center" wrapText="1"/>
    </xf>
    <xf numFmtId="0" fontId="82" fillId="42" borderId="49" xfId="152" applyFont="1" applyFill="1" applyBorder="1" applyAlignment="1">
      <alignment vertical="center" wrapText="1"/>
    </xf>
    <xf numFmtId="0" fontId="4" fillId="43" borderId="3" xfId="0" applyFont="1" applyFill="1" applyBorder="1" applyAlignment="1">
      <alignment horizontal="center" vertical="center"/>
    </xf>
    <xf numFmtId="0" fontId="78" fillId="43" borderId="3" xfId="53" applyFont="1" applyFill="1" applyBorder="1" applyAlignment="1">
      <alignment vertical="center" wrapText="1"/>
    </xf>
    <xf numFmtId="165" fontId="4" fillId="43" borderId="3" xfId="0" applyNumberFormat="1" applyFont="1" applyFill="1" applyBorder="1" applyAlignment="1">
      <alignment vertical="center" wrapText="1"/>
    </xf>
    <xf numFmtId="167" fontId="4" fillId="43" borderId="3" xfId="0" applyNumberFormat="1" applyFont="1" applyFill="1" applyBorder="1" applyAlignment="1">
      <alignment vertical="center" wrapText="1"/>
    </xf>
    <xf numFmtId="165" fontId="4" fillId="43" borderId="1" xfId="0" applyNumberFormat="1" applyFont="1" applyFill="1" applyBorder="1" applyAlignment="1">
      <alignment vertical="center" wrapText="1"/>
    </xf>
    <xf numFmtId="0" fontId="4" fillId="43" borderId="54" xfId="0" applyFont="1" applyFill="1" applyBorder="1" applyAlignment="1">
      <alignment horizontal="center" vertical="center"/>
    </xf>
    <xf numFmtId="0" fontId="4" fillId="43" borderId="54" xfId="0" applyFont="1" applyFill="1" applyBorder="1" applyAlignment="1">
      <alignment vertical="center"/>
    </xf>
    <xf numFmtId="165" fontId="4" fillId="43" borderId="54" xfId="0" applyNumberFormat="1" applyFont="1" applyFill="1" applyBorder="1" applyAlignment="1">
      <alignment vertical="center" wrapText="1"/>
    </xf>
    <xf numFmtId="165" fontId="4" fillId="43" borderId="55" xfId="0" applyNumberFormat="1" applyFont="1" applyFill="1" applyBorder="1" applyAlignment="1">
      <alignment vertical="center" wrapText="1"/>
    </xf>
    <xf numFmtId="0" fontId="4" fillId="43" borderId="54" xfId="0" applyFont="1" applyFill="1" applyBorder="1" applyAlignment="1">
      <alignment vertical="center" wrapText="1"/>
    </xf>
    <xf numFmtId="167" fontId="4" fillId="43" borderId="54" xfId="0" applyNumberFormat="1" applyFont="1" applyFill="1" applyBorder="1" applyAlignment="1">
      <alignment vertical="center" wrapText="1"/>
    </xf>
    <xf numFmtId="0" fontId="78" fillId="0" borderId="1" xfId="133" applyFont="1" applyFill="1" applyBorder="1" applyAlignment="1">
      <alignment vertical="center" wrapText="1"/>
    </xf>
    <xf numFmtId="165" fontId="4" fillId="38" borderId="1" xfId="0" applyNumberFormat="1" applyFont="1" applyFill="1" applyBorder="1" applyAlignment="1">
      <alignment vertical="center" wrapText="1"/>
    </xf>
    <xf numFmtId="167" fontId="4" fillId="38" borderId="1" xfId="0" applyNumberFormat="1" applyFont="1" applyFill="1" applyBorder="1" applyAlignment="1">
      <alignment vertical="center" wrapText="1"/>
    </xf>
    <xf numFmtId="165" fontId="4" fillId="0" borderId="1" xfId="0" applyNumberFormat="1" applyFont="1" applyBorder="1" applyAlignment="1">
      <alignment vertical="center" wrapText="1"/>
    </xf>
    <xf numFmtId="0" fontId="4" fillId="0" borderId="55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6" xfId="0" applyFont="1" applyFill="1" applyBorder="1" applyAlignment="1">
      <alignment vertical="center"/>
    </xf>
    <xf numFmtId="165" fontId="4" fillId="0" borderId="54" xfId="0" applyNumberFormat="1" applyFont="1" applyBorder="1" applyAlignment="1">
      <alignment vertical="center" wrapText="1"/>
    </xf>
    <xf numFmtId="165" fontId="4" fillId="38" borderId="54" xfId="0" applyNumberFormat="1" applyFont="1" applyFill="1" applyBorder="1" applyAlignment="1">
      <alignment vertical="center" wrapText="1"/>
    </xf>
    <xf numFmtId="170" fontId="4" fillId="0" borderId="0" xfId="0" applyNumberFormat="1" applyFont="1" applyAlignment="1">
      <alignment vertical="center"/>
    </xf>
    <xf numFmtId="0" fontId="4" fillId="0" borderId="54" xfId="0" applyFont="1" applyFill="1" applyBorder="1" applyAlignment="1">
      <alignment vertical="center" wrapText="1"/>
    </xf>
    <xf numFmtId="165" fontId="4" fillId="0" borderId="56" xfId="0" applyNumberFormat="1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54" xfId="0" applyFont="1" applyFill="1" applyBorder="1" applyAlignment="1">
      <alignment vertical="center"/>
    </xf>
    <xf numFmtId="0" fontId="4" fillId="0" borderId="56" xfId="0" applyFont="1" applyFill="1" applyBorder="1" applyAlignment="1">
      <alignment vertical="center" wrapText="1"/>
    </xf>
    <xf numFmtId="0" fontId="4" fillId="0" borderId="57" xfId="0" applyFont="1" applyBorder="1" applyAlignment="1">
      <alignment horizontal="center" vertical="center"/>
    </xf>
    <xf numFmtId="0" fontId="4" fillId="0" borderId="57" xfId="0" applyFont="1" applyFill="1" applyBorder="1" applyAlignment="1">
      <alignment vertical="center"/>
    </xf>
    <xf numFmtId="165" fontId="4" fillId="0" borderId="3" xfId="0" applyNumberFormat="1" applyFont="1" applyBorder="1" applyAlignment="1">
      <alignment vertical="center" wrapText="1"/>
    </xf>
    <xf numFmtId="165" fontId="4" fillId="38" borderId="3" xfId="0" applyNumberFormat="1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165" fontId="4" fillId="44" borderId="1" xfId="0" applyNumberFormat="1" applyFont="1" applyFill="1" applyBorder="1" applyAlignment="1">
      <alignment vertical="center" wrapText="1"/>
    </xf>
    <xf numFmtId="165" fontId="4" fillId="0" borderId="57" xfId="0" applyNumberFormat="1" applyFont="1" applyBorder="1" applyAlignment="1">
      <alignment vertical="center" wrapText="1"/>
    </xf>
    <xf numFmtId="0" fontId="4" fillId="0" borderId="55" xfId="0" applyFont="1" applyFill="1" applyBorder="1" applyAlignment="1">
      <alignment vertical="center"/>
    </xf>
    <xf numFmtId="165" fontId="4" fillId="0" borderId="55" xfId="0" applyNumberFormat="1" applyFont="1" applyBorder="1" applyAlignment="1">
      <alignment vertical="center" wrapText="1"/>
    </xf>
    <xf numFmtId="165" fontId="4" fillId="44" borderId="55" xfId="0" applyNumberFormat="1" applyFont="1" applyFill="1" applyBorder="1" applyAlignment="1">
      <alignment vertical="center" wrapText="1"/>
    </xf>
    <xf numFmtId="0" fontId="4" fillId="0" borderId="58" xfId="0" applyFont="1" applyFill="1" applyBorder="1" applyAlignment="1">
      <alignment vertical="center"/>
    </xf>
    <xf numFmtId="0" fontId="4" fillId="0" borderId="58" xfId="0" applyFont="1" applyBorder="1" applyAlignment="1">
      <alignment vertical="center" wrapText="1"/>
    </xf>
    <xf numFmtId="167" fontId="4" fillId="14" borderId="58" xfId="0" applyNumberFormat="1" applyFont="1" applyFill="1" applyBorder="1" applyAlignment="1">
      <alignment vertical="center" wrapText="1"/>
    </xf>
    <xf numFmtId="0" fontId="4" fillId="0" borderId="58" xfId="0" applyFont="1" applyFill="1" applyBorder="1" applyAlignment="1">
      <alignment vertical="center" wrapText="1"/>
    </xf>
    <xf numFmtId="167" fontId="4" fillId="0" borderId="58" xfId="0" applyNumberFormat="1" applyFont="1" applyBorder="1" applyAlignment="1">
      <alignment vertical="center" wrapText="1"/>
    </xf>
    <xf numFmtId="0" fontId="4" fillId="43" borderId="59" xfId="0" applyFont="1" applyFill="1" applyBorder="1" applyAlignment="1">
      <alignment horizontal="center" vertical="center"/>
    </xf>
    <xf numFmtId="0" fontId="78" fillId="43" borderId="59" xfId="133" applyFont="1" applyFill="1" applyBorder="1" applyAlignment="1">
      <alignment vertical="center" wrapText="1"/>
    </xf>
    <xf numFmtId="165" fontId="4" fillId="43" borderId="59" xfId="0" applyNumberFormat="1" applyFont="1" applyFill="1" applyBorder="1" applyAlignment="1">
      <alignment vertical="center" wrapText="1"/>
    </xf>
    <xf numFmtId="167" fontId="4" fillId="43" borderId="59" xfId="0" applyNumberFormat="1" applyFont="1" applyFill="1" applyBorder="1" applyAlignment="1">
      <alignment vertical="center" wrapText="1"/>
    </xf>
    <xf numFmtId="0" fontId="4" fillId="43" borderId="60" xfId="0" applyFont="1" applyFill="1" applyBorder="1" applyAlignment="1">
      <alignment horizontal="center" vertical="center"/>
    </xf>
    <xf numFmtId="0" fontId="4" fillId="43" borderId="61" xfId="0" applyFont="1" applyFill="1" applyBorder="1" applyAlignment="1">
      <alignment horizontal="center" vertical="center"/>
    </xf>
    <xf numFmtId="0" fontId="4" fillId="43" borderId="61" xfId="0" applyFont="1" applyFill="1" applyBorder="1" applyAlignment="1">
      <alignment vertical="center"/>
    </xf>
    <xf numFmtId="165" fontId="4" fillId="43" borderId="61" xfId="0" applyNumberFormat="1" applyFont="1" applyFill="1" applyBorder="1" applyAlignment="1">
      <alignment vertical="center" wrapText="1"/>
    </xf>
    <xf numFmtId="0" fontId="4" fillId="43" borderId="61" xfId="0" applyFont="1" applyFill="1" applyBorder="1" applyAlignment="1">
      <alignment vertical="center" wrapText="1"/>
    </xf>
    <xf numFmtId="167" fontId="4" fillId="43" borderId="61" xfId="0" applyNumberFormat="1" applyFont="1" applyFill="1" applyBorder="1" applyAlignment="1">
      <alignment vertical="center" wrapText="1"/>
    </xf>
    <xf numFmtId="0" fontId="83" fillId="0" borderId="3" xfId="151" applyFont="1" applyFill="1" applyBorder="1" applyAlignment="1">
      <alignment horizontal="left" vertical="center" wrapText="1"/>
    </xf>
    <xf numFmtId="165" fontId="4" fillId="45" borderId="1" xfId="0" applyNumberFormat="1" applyFont="1" applyFill="1" applyBorder="1" applyAlignment="1">
      <alignment vertical="center" wrapText="1"/>
    </xf>
    <xf numFmtId="167" fontId="4" fillId="45" borderId="1" xfId="0" applyNumberFormat="1" applyFont="1" applyFill="1" applyBorder="1" applyAlignment="1">
      <alignment vertical="center" wrapText="1"/>
    </xf>
    <xf numFmtId="165" fontId="4" fillId="38" borderId="62" xfId="0" applyNumberFormat="1" applyFont="1" applyFill="1" applyBorder="1" applyAlignment="1">
      <alignment vertical="center" wrapText="1"/>
    </xf>
    <xf numFmtId="0" fontId="83" fillId="0" borderId="1" xfId="151" applyFont="1" applyFill="1" applyBorder="1" applyAlignment="1">
      <alignment horizontal="left" vertical="center" wrapText="1"/>
    </xf>
    <xf numFmtId="0" fontId="4" fillId="0" borderId="55" xfId="0" applyFont="1" applyFill="1" applyBorder="1" applyAlignment="1">
      <alignment vertical="center" wrapText="1"/>
    </xf>
    <xf numFmtId="165" fontId="4" fillId="38" borderId="55" xfId="0" applyNumberFormat="1" applyFont="1" applyFill="1" applyBorder="1" applyAlignment="1">
      <alignment vertical="center" wrapText="1"/>
    </xf>
    <xf numFmtId="0" fontId="4" fillId="0" borderId="63" xfId="0" applyFont="1" applyFill="1" applyBorder="1" applyAlignment="1">
      <alignment vertical="center"/>
    </xf>
    <xf numFmtId="0" fontId="4" fillId="0" borderId="63" xfId="0" applyFont="1" applyBorder="1" applyAlignment="1">
      <alignment vertical="center" wrapText="1"/>
    </xf>
    <xf numFmtId="167" fontId="4" fillId="0" borderId="63" xfId="0" applyNumberFormat="1" applyFont="1" applyBorder="1" applyAlignment="1">
      <alignment vertical="center" wrapText="1"/>
    </xf>
    <xf numFmtId="0" fontId="4" fillId="43" borderId="55" xfId="0" applyFont="1" applyFill="1" applyBorder="1" applyAlignment="1">
      <alignment horizontal="center" vertical="center"/>
    </xf>
    <xf numFmtId="165" fontId="4" fillId="46" borderId="54" xfId="0" applyNumberFormat="1" applyFont="1" applyFill="1" applyBorder="1" applyAlignment="1">
      <alignment vertical="center" wrapText="1"/>
    </xf>
    <xf numFmtId="0" fontId="4" fillId="43" borderId="56" xfId="0" applyFont="1" applyFill="1" applyBorder="1" applyAlignment="1">
      <alignment vertical="center" wrapText="1"/>
    </xf>
    <xf numFmtId="165" fontId="4" fillId="43" borderId="56" xfId="0" applyNumberFormat="1" applyFont="1" applyFill="1" applyBorder="1" applyAlignment="1">
      <alignment vertical="center" wrapText="1"/>
    </xf>
    <xf numFmtId="167" fontId="4" fillId="43" borderId="56" xfId="0" applyNumberFormat="1" applyFont="1" applyFill="1" applyBorder="1" applyAlignment="1">
      <alignment vertical="center" wrapText="1"/>
    </xf>
    <xf numFmtId="165" fontId="4" fillId="38" borderId="56" xfId="0" applyNumberFormat="1" applyFont="1" applyFill="1" applyBorder="1" applyAlignment="1">
      <alignment vertical="center" wrapText="1"/>
    </xf>
    <xf numFmtId="0" fontId="4" fillId="0" borderId="56" xfId="0" applyFont="1" applyBorder="1" applyAlignment="1">
      <alignment horizontal="center" vertical="center"/>
    </xf>
    <xf numFmtId="0" fontId="83" fillId="43" borderId="59" xfId="151" applyFont="1" applyFill="1" applyBorder="1" applyAlignment="1">
      <alignment horizontal="left" vertical="center" wrapText="1"/>
    </xf>
    <xf numFmtId="0" fontId="4" fillId="0" borderId="60" xfId="0" applyFont="1" applyFill="1" applyBorder="1" applyAlignment="1">
      <alignment horizontal="center" vertical="center"/>
    </xf>
    <xf numFmtId="0" fontId="4" fillId="0" borderId="60" xfId="0" applyFont="1" applyFill="1" applyBorder="1" applyAlignment="1">
      <alignment vertical="center" wrapText="1"/>
    </xf>
    <xf numFmtId="165" fontId="4" fillId="0" borderId="61" xfId="0" applyNumberFormat="1" applyFont="1" applyFill="1" applyBorder="1" applyAlignment="1">
      <alignment vertical="center" wrapText="1"/>
    </xf>
    <xf numFmtId="165" fontId="4" fillId="38" borderId="60" xfId="0" applyNumberFormat="1" applyFont="1" applyFill="1" applyBorder="1" applyAlignment="1">
      <alignment vertical="center" wrapText="1"/>
    </xf>
    <xf numFmtId="165" fontId="4" fillId="38" borderId="59" xfId="0" applyNumberFormat="1" applyFont="1" applyFill="1" applyBorder="1" applyAlignment="1">
      <alignment vertical="center" wrapText="1"/>
    </xf>
    <xf numFmtId="167" fontId="4" fillId="38" borderId="59" xfId="0" applyNumberFormat="1" applyFont="1" applyFill="1" applyBorder="1" applyAlignment="1">
      <alignment vertical="center" wrapText="1"/>
    </xf>
    <xf numFmtId="0" fontId="83" fillId="0" borderId="3" xfId="151" applyFont="1" applyFill="1" applyBorder="1" applyAlignment="1">
      <alignment vertical="center" wrapText="1"/>
    </xf>
    <xf numFmtId="0" fontId="4" fillId="0" borderId="65" xfId="0" applyFont="1" applyFill="1" applyBorder="1" applyAlignment="1">
      <alignment vertical="center" wrapText="1"/>
    </xf>
    <xf numFmtId="167" fontId="4" fillId="38" borderId="3" xfId="0" applyNumberFormat="1" applyFont="1" applyFill="1" applyBorder="1" applyAlignment="1">
      <alignment vertical="center" wrapText="1"/>
    </xf>
    <xf numFmtId="165" fontId="4" fillId="0" borderId="64" xfId="0" applyNumberFormat="1" applyFont="1" applyBorder="1" applyAlignment="1">
      <alignment vertical="center" wrapText="1"/>
    </xf>
    <xf numFmtId="0" fontId="83" fillId="0" borderId="1" xfId="151" applyFont="1" applyFill="1" applyBorder="1" applyAlignment="1">
      <alignment vertical="center" wrapText="1"/>
    </xf>
    <xf numFmtId="0" fontId="4" fillId="43" borderId="56" xfId="0" applyFont="1" applyFill="1" applyBorder="1" applyAlignment="1">
      <alignment horizontal="center" vertical="center"/>
    </xf>
    <xf numFmtId="167" fontId="4" fillId="43" borderId="66" xfId="0" applyNumberFormat="1" applyFont="1" applyFill="1" applyBorder="1" applyAlignment="1">
      <alignment vertical="center" wrapText="1"/>
    </xf>
    <xf numFmtId="165" fontId="4" fillId="43" borderId="67" xfId="0" applyNumberFormat="1" applyFont="1" applyFill="1" applyBorder="1" applyAlignment="1">
      <alignment vertical="center" wrapText="1"/>
    </xf>
    <xf numFmtId="0" fontId="4" fillId="0" borderId="57" xfId="0" applyFont="1" applyFill="1" applyBorder="1" applyAlignment="1">
      <alignment vertical="center" wrapText="1"/>
    </xf>
    <xf numFmtId="0" fontId="83" fillId="43" borderId="59" xfId="153" applyFont="1" applyFill="1" applyBorder="1" applyAlignment="1">
      <alignment vertical="center" wrapText="1"/>
    </xf>
    <xf numFmtId="0" fontId="78" fillId="43" borderId="3" xfId="151" applyFont="1" applyFill="1" applyBorder="1" applyAlignment="1">
      <alignment vertical="center" wrapText="1"/>
    </xf>
    <xf numFmtId="0" fontId="78" fillId="0" borderId="1" xfId="151" applyFont="1" applyFill="1" applyBorder="1" applyAlignment="1">
      <alignment vertical="center" wrapText="1"/>
    </xf>
    <xf numFmtId="0" fontId="83" fillId="43" borderId="59" xfId="151" applyFont="1" applyFill="1" applyBorder="1" applyAlignment="1">
      <alignment vertical="center" wrapText="1"/>
    </xf>
    <xf numFmtId="0" fontId="4" fillId="43" borderId="60" xfId="0" applyFont="1" applyFill="1" applyBorder="1" applyAlignment="1">
      <alignment vertical="center" wrapText="1"/>
    </xf>
    <xf numFmtId="165" fontId="4" fillId="43" borderId="60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83" fillId="43" borderId="3" xfId="151" applyFont="1" applyFill="1" applyBorder="1" applyAlignment="1">
      <alignment vertical="center" wrapText="1"/>
    </xf>
    <xf numFmtId="165" fontId="4" fillId="43" borderId="65" xfId="0" applyNumberFormat="1" applyFont="1" applyFill="1" applyBorder="1" applyAlignment="1">
      <alignment vertical="center" wrapText="1"/>
    </xf>
    <xf numFmtId="165" fontId="4" fillId="0" borderId="54" xfId="0" applyNumberFormat="1" applyFont="1" applyFill="1" applyBorder="1" applyAlignment="1">
      <alignment vertical="center" wrapText="1"/>
    </xf>
    <xf numFmtId="165" fontId="4" fillId="0" borderId="56" xfId="0" applyNumberFormat="1" applyFont="1" applyFill="1" applyBorder="1" applyAlignment="1">
      <alignment vertical="center" wrapText="1"/>
    </xf>
    <xf numFmtId="0" fontId="78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165" fontId="4" fillId="43" borderId="28" xfId="0" applyNumberFormat="1" applyFont="1" applyFill="1" applyBorder="1" applyAlignment="1">
      <alignment vertical="center" wrapText="1"/>
    </xf>
    <xf numFmtId="167" fontId="4" fillId="43" borderId="28" xfId="0" applyNumberFormat="1" applyFont="1" applyFill="1" applyBorder="1" applyAlignment="1">
      <alignment vertical="center" wrapText="1"/>
    </xf>
    <xf numFmtId="0" fontId="4" fillId="43" borderId="3" xfId="0" applyFont="1" applyFill="1" applyBorder="1" applyAlignment="1">
      <alignment vertical="center" wrapText="1"/>
    </xf>
    <xf numFmtId="0" fontId="4" fillId="43" borderId="1" xfId="0" applyFont="1" applyFill="1" applyBorder="1" applyAlignment="1">
      <alignment horizontal="center" vertical="center"/>
    </xf>
    <xf numFmtId="0" fontId="83" fillId="43" borderId="1" xfId="151" applyFont="1" applyFill="1" applyBorder="1" applyAlignment="1">
      <alignment vertical="center" wrapText="1"/>
    </xf>
    <xf numFmtId="165" fontId="4" fillId="43" borderId="27" xfId="0" applyNumberFormat="1" applyFont="1" applyFill="1" applyBorder="1" applyAlignment="1">
      <alignment vertical="center" wrapText="1"/>
    </xf>
    <xf numFmtId="167" fontId="4" fillId="43" borderId="27" xfId="0" applyNumberFormat="1" applyFont="1" applyFill="1" applyBorder="1" applyAlignment="1">
      <alignment vertical="center" wrapText="1"/>
    </xf>
    <xf numFmtId="0" fontId="83" fillId="43" borderId="55" xfId="151" applyFont="1" applyFill="1" applyBorder="1" applyAlignment="1">
      <alignment vertical="center" wrapText="1"/>
    </xf>
    <xf numFmtId="165" fontId="4" fillId="43" borderId="68" xfId="0" applyNumberFormat="1" applyFont="1" applyFill="1" applyBorder="1" applyAlignment="1">
      <alignment vertical="center" wrapText="1"/>
    </xf>
    <xf numFmtId="0" fontId="4" fillId="0" borderId="68" xfId="0" applyFont="1" applyFill="1" applyBorder="1" applyAlignment="1">
      <alignment vertical="center"/>
    </xf>
    <xf numFmtId="0" fontId="78" fillId="43" borderId="3" xfId="0" applyFont="1" applyFill="1" applyBorder="1" applyAlignment="1">
      <alignment vertical="center" wrapText="1"/>
    </xf>
    <xf numFmtId="165" fontId="4" fillId="43" borderId="57" xfId="0" applyNumberFormat="1" applyFont="1" applyFill="1" applyBorder="1" applyAlignment="1">
      <alignment vertical="center" wrapText="1"/>
    </xf>
    <xf numFmtId="0" fontId="78" fillId="43" borderId="1" xfId="0" applyFont="1" applyFill="1" applyBorder="1" applyAlignment="1">
      <alignment vertical="center" wrapText="1"/>
    </xf>
    <xf numFmtId="0" fontId="78" fillId="43" borderId="55" xfId="0" applyFont="1" applyFill="1" applyBorder="1" applyAlignment="1">
      <alignment vertical="center" wrapText="1"/>
    </xf>
    <xf numFmtId="0" fontId="78" fillId="43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43" borderId="57" xfId="0" applyFont="1" applyFill="1" applyBorder="1" applyAlignment="1">
      <alignment vertical="center" wrapText="1"/>
    </xf>
    <xf numFmtId="0" fontId="4" fillId="43" borderId="3" xfId="0" applyFont="1" applyFill="1" applyBorder="1" applyAlignment="1">
      <alignment vertical="center"/>
    </xf>
    <xf numFmtId="0" fontId="4" fillId="43" borderId="1" xfId="0" applyFont="1" applyFill="1" applyBorder="1" applyAlignment="1">
      <alignment vertical="center" wrapText="1"/>
    </xf>
    <xf numFmtId="0" fontId="4" fillId="0" borderId="69" xfId="0" applyFont="1" applyFill="1" applyBorder="1" applyAlignment="1">
      <alignment vertical="center"/>
    </xf>
    <xf numFmtId="0" fontId="4" fillId="43" borderId="55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43" borderId="1" xfId="0" applyFont="1" applyFill="1" applyBorder="1" applyAlignment="1">
      <alignment vertical="center"/>
    </xf>
    <xf numFmtId="165" fontId="4" fillId="43" borderId="70" xfId="0" applyNumberFormat="1" applyFont="1" applyFill="1" applyBorder="1" applyAlignment="1">
      <alignment vertical="center" wrapText="1"/>
    </xf>
    <xf numFmtId="167" fontId="4" fillId="43" borderId="70" xfId="0" applyNumberFormat="1" applyFont="1" applyFill="1" applyBorder="1" applyAlignment="1">
      <alignment vertical="center" wrapText="1"/>
    </xf>
    <xf numFmtId="0" fontId="4" fillId="43" borderId="59" xfId="0" applyFont="1" applyFill="1" applyBorder="1" applyAlignment="1">
      <alignment vertical="center"/>
    </xf>
    <xf numFmtId="0" fontId="4" fillId="0" borderId="59" xfId="0" applyFont="1" applyBorder="1" applyAlignment="1">
      <alignment horizontal="center" vertical="center"/>
    </xf>
    <xf numFmtId="0" fontId="4" fillId="0" borderId="71" xfId="0" applyFont="1" applyFill="1" applyBorder="1" applyAlignment="1">
      <alignment vertical="center"/>
    </xf>
    <xf numFmtId="0" fontId="4" fillId="0" borderId="71" xfId="0" applyFont="1" applyBorder="1" applyAlignment="1">
      <alignment vertical="center" wrapText="1"/>
    </xf>
    <xf numFmtId="0" fontId="78" fillId="0" borderId="3" xfId="151" applyFont="1" applyFill="1" applyBorder="1" applyAlignment="1" applyProtection="1">
      <alignment vertical="center" wrapText="1"/>
      <protection locked="0"/>
    </xf>
    <xf numFmtId="0" fontId="78" fillId="0" borderId="1" xfId="151" applyFont="1" applyFill="1" applyBorder="1" applyAlignment="1" applyProtection="1">
      <alignment vertical="center" wrapText="1"/>
      <protection locked="0"/>
    </xf>
    <xf numFmtId="0" fontId="78" fillId="0" borderId="55" xfId="0" applyFont="1" applyFill="1" applyBorder="1" applyAlignment="1">
      <alignment vertical="center" wrapText="1"/>
    </xf>
    <xf numFmtId="0" fontId="78" fillId="0" borderId="57" xfId="0" applyFont="1" applyFill="1" applyBorder="1" applyAlignment="1">
      <alignment vertical="center" wrapText="1"/>
    </xf>
    <xf numFmtId="0" fontId="78" fillId="0" borderId="3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167" fontId="4" fillId="43" borderId="1" xfId="0" applyNumberFormat="1" applyFont="1" applyFill="1" applyBorder="1" applyAlignment="1">
      <alignment vertical="center" wrapText="1"/>
    </xf>
    <xf numFmtId="0" fontId="4" fillId="0" borderId="72" xfId="0" applyFont="1" applyFill="1" applyBorder="1" applyAlignment="1">
      <alignment vertical="center"/>
    </xf>
    <xf numFmtId="0" fontId="4" fillId="0" borderId="69" xfId="0" applyFont="1" applyFill="1" applyBorder="1" applyAlignment="1">
      <alignment vertical="center" wrapText="1"/>
    </xf>
    <xf numFmtId="0" fontId="78" fillId="0" borderId="59" xfId="151" applyFont="1" applyFill="1" applyBorder="1" applyAlignment="1" applyProtection="1">
      <alignment vertical="center" wrapText="1"/>
      <protection locked="0"/>
    </xf>
    <xf numFmtId="165" fontId="4" fillId="0" borderId="59" xfId="0" applyNumberFormat="1" applyFont="1" applyBorder="1" applyAlignment="1">
      <alignment vertical="center" wrapText="1"/>
    </xf>
    <xf numFmtId="0" fontId="4" fillId="0" borderId="59" xfId="0" applyFont="1" applyFill="1" applyBorder="1" applyAlignment="1">
      <alignment vertical="center" wrapText="1"/>
    </xf>
    <xf numFmtId="0" fontId="4" fillId="0" borderId="73" xfId="0" applyFont="1" applyFill="1" applyBorder="1" applyAlignment="1">
      <alignment vertical="center" wrapText="1"/>
    </xf>
    <xf numFmtId="0" fontId="4" fillId="0" borderId="73" xfId="0" applyFont="1" applyBorder="1" applyAlignment="1">
      <alignment vertical="center" wrapText="1"/>
    </xf>
    <xf numFmtId="0" fontId="78" fillId="0" borderId="1" xfId="151" applyFont="1" applyFill="1" applyBorder="1" applyAlignment="1" applyProtection="1">
      <alignment horizontal="left" vertical="center" wrapText="1"/>
      <protection locked="0"/>
    </xf>
    <xf numFmtId="0" fontId="78" fillId="0" borderId="59" xfId="151" applyFont="1" applyFill="1" applyBorder="1" applyAlignment="1" applyProtection="1">
      <alignment horizontal="left" vertical="center" wrapText="1"/>
      <protection locked="0"/>
    </xf>
    <xf numFmtId="0" fontId="4" fillId="0" borderId="61" xfId="0" applyFont="1" applyBorder="1" applyAlignment="1">
      <alignment horizontal="center" vertical="center"/>
    </xf>
    <xf numFmtId="0" fontId="4" fillId="0" borderId="61" xfId="0" applyFont="1" applyFill="1" applyBorder="1" applyAlignment="1">
      <alignment vertical="center" wrapText="1"/>
    </xf>
    <xf numFmtId="165" fontId="4" fillId="0" borderId="61" xfId="0" applyNumberFormat="1" applyFont="1" applyBorder="1" applyAlignment="1">
      <alignment vertical="center" wrapText="1"/>
    </xf>
    <xf numFmtId="165" fontId="4" fillId="38" borderId="61" xfId="0" applyNumberFormat="1" applyFont="1" applyFill="1" applyBorder="1" applyAlignment="1">
      <alignment vertical="center" wrapText="1"/>
    </xf>
    <xf numFmtId="0" fontId="78" fillId="0" borderId="3" xfId="151" applyFont="1" applyFill="1" applyBorder="1" applyAlignment="1" applyProtection="1">
      <alignment horizontal="left" vertical="center" wrapText="1"/>
      <protection locked="0"/>
    </xf>
    <xf numFmtId="165" fontId="4" fillId="0" borderId="3" xfId="0" applyNumberFormat="1" applyFont="1" applyFill="1" applyBorder="1" applyAlignment="1">
      <alignment vertical="center" wrapText="1"/>
    </xf>
    <xf numFmtId="0" fontId="4" fillId="0" borderId="74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75" xfId="0" applyFont="1" applyFill="1" applyBorder="1" applyAlignment="1">
      <alignment vertical="center" wrapText="1"/>
    </xf>
    <xf numFmtId="0" fontId="78" fillId="43" borderId="3" xfId="151" applyFont="1" applyFill="1" applyBorder="1" applyAlignment="1" applyProtection="1">
      <alignment horizontal="left" vertical="center" wrapText="1"/>
      <protection locked="0"/>
    </xf>
    <xf numFmtId="0" fontId="78" fillId="43" borderId="1" xfId="151" applyFont="1" applyFill="1" applyBorder="1" applyAlignment="1" applyProtection="1">
      <alignment horizontal="left" vertical="center" wrapText="1"/>
      <protection locked="0"/>
    </xf>
    <xf numFmtId="0" fontId="4" fillId="0" borderId="5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65" fontId="4" fillId="0" borderId="55" xfId="0" applyNumberFormat="1" applyFont="1" applyFill="1" applyBorder="1" applyAlignment="1">
      <alignment vertical="center" wrapText="1"/>
    </xf>
    <xf numFmtId="165" fontId="4" fillId="0" borderId="1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43" borderId="55" xfId="0" applyFont="1" applyFill="1" applyBorder="1" applyAlignment="1">
      <alignment vertical="center"/>
    </xf>
    <xf numFmtId="0" fontId="4" fillId="43" borderId="57" xfId="0" applyFont="1" applyFill="1" applyBorder="1" applyAlignment="1">
      <alignment vertical="center"/>
    </xf>
    <xf numFmtId="0" fontId="78" fillId="43" borderId="59" xfId="151" applyFont="1" applyFill="1" applyBorder="1" applyAlignment="1" applyProtection="1">
      <alignment horizontal="left" vertical="center" wrapText="1"/>
      <protection locked="0"/>
    </xf>
    <xf numFmtId="0" fontId="4" fillId="0" borderId="59" xfId="0" applyFont="1" applyFill="1" applyBorder="1" applyAlignment="1">
      <alignment horizontal="center" vertical="center"/>
    </xf>
    <xf numFmtId="0" fontId="4" fillId="0" borderId="75" xfId="0" applyFont="1" applyFill="1" applyBorder="1" applyAlignment="1">
      <alignment vertical="center"/>
    </xf>
    <xf numFmtId="0" fontId="4" fillId="0" borderId="76" xfId="0" applyFont="1" applyFill="1" applyBorder="1" applyAlignment="1">
      <alignment vertical="center" wrapText="1"/>
    </xf>
    <xf numFmtId="0" fontId="4" fillId="0" borderId="60" xfId="0" applyFont="1" applyBorder="1" applyAlignment="1">
      <alignment horizontal="center" vertical="center"/>
    </xf>
    <xf numFmtId="0" fontId="4" fillId="0" borderId="60" xfId="0" applyFont="1" applyFill="1" applyBorder="1" applyAlignment="1">
      <alignment vertical="center"/>
    </xf>
    <xf numFmtId="165" fontId="4" fillId="0" borderId="60" xfId="0" applyNumberFormat="1" applyFont="1" applyBorder="1" applyAlignment="1">
      <alignment vertical="center" wrapText="1"/>
    </xf>
    <xf numFmtId="0" fontId="4" fillId="47" borderId="55" xfId="0" applyFont="1" applyFill="1" applyBorder="1" applyAlignment="1">
      <alignment horizontal="center" vertical="center"/>
    </xf>
    <xf numFmtId="0" fontId="4" fillId="47" borderId="58" xfId="0" applyFont="1" applyFill="1" applyBorder="1" applyAlignment="1">
      <alignment vertical="center" wrapText="1"/>
    </xf>
    <xf numFmtId="165" fontId="4" fillId="38" borderId="57" xfId="0" applyNumberFormat="1" applyFont="1" applyFill="1" applyBorder="1" applyAlignment="1">
      <alignment vertical="center" wrapText="1"/>
    </xf>
    <xf numFmtId="0" fontId="4" fillId="47" borderId="72" xfId="0" applyFont="1" applyFill="1" applyBorder="1" applyAlignment="1">
      <alignment vertical="center"/>
    </xf>
    <xf numFmtId="0" fontId="4" fillId="47" borderId="3" xfId="0" applyFont="1" applyFill="1" applyBorder="1" applyAlignment="1">
      <alignment horizontal="center" vertical="center"/>
    </xf>
    <xf numFmtId="0" fontId="4" fillId="47" borderId="3" xfId="0" applyFont="1" applyFill="1" applyBorder="1" applyAlignment="1">
      <alignment vertical="center" wrapText="1"/>
    </xf>
    <xf numFmtId="165" fontId="4" fillId="47" borderId="3" xfId="0" applyNumberFormat="1" applyFont="1" applyFill="1" applyBorder="1" applyAlignment="1">
      <alignment vertical="center" wrapText="1"/>
    </xf>
    <xf numFmtId="0" fontId="4" fillId="47" borderId="1" xfId="0" applyFont="1" applyFill="1" applyBorder="1" applyAlignment="1">
      <alignment horizontal="center" vertical="center"/>
    </xf>
    <xf numFmtId="0" fontId="4" fillId="47" borderId="0" xfId="0" applyFont="1" applyFill="1" applyAlignment="1">
      <alignment vertical="center"/>
    </xf>
    <xf numFmtId="0" fontId="4" fillId="47" borderId="0" xfId="0" applyFont="1" applyFill="1" applyBorder="1" applyAlignment="1">
      <alignment vertical="center" wrapText="1"/>
    </xf>
    <xf numFmtId="0" fontId="4" fillId="43" borderId="57" xfId="0" applyFont="1" applyFill="1" applyBorder="1" applyAlignment="1">
      <alignment horizontal="center" vertical="center"/>
    </xf>
    <xf numFmtId="0" fontId="4" fillId="47" borderId="54" xfId="0" applyFont="1" applyFill="1" applyBorder="1" applyAlignment="1">
      <alignment vertical="center" wrapText="1"/>
    </xf>
    <xf numFmtId="165" fontId="4" fillId="47" borderId="54" xfId="0" applyNumberFormat="1" applyFont="1" applyFill="1" applyBorder="1" applyAlignment="1">
      <alignment vertical="center" wrapText="1"/>
    </xf>
    <xf numFmtId="0" fontId="4" fillId="43" borderId="59" xfId="0" applyFont="1" applyFill="1" applyBorder="1" applyAlignment="1">
      <alignment vertical="center" wrapText="1"/>
    </xf>
    <xf numFmtId="0" fontId="4" fillId="47" borderId="59" xfId="0" applyFont="1" applyFill="1" applyBorder="1" applyAlignment="1">
      <alignment horizontal="center" vertical="center"/>
    </xf>
    <xf numFmtId="0" fontId="4" fillId="47" borderId="75" xfId="0" applyFont="1" applyFill="1" applyBorder="1" applyAlignment="1">
      <alignment vertical="center"/>
    </xf>
    <xf numFmtId="0" fontId="4" fillId="47" borderId="71" xfId="0" applyFont="1" applyFill="1" applyBorder="1" applyAlignment="1">
      <alignment vertical="center" wrapText="1"/>
    </xf>
    <xf numFmtId="0" fontId="4" fillId="0" borderId="69" xfId="0" applyFont="1" applyBorder="1" applyAlignment="1">
      <alignment vertical="center" wrapText="1"/>
    </xf>
    <xf numFmtId="0" fontId="4" fillId="0" borderId="59" xfId="0" applyFont="1" applyFill="1" applyBorder="1" applyAlignment="1">
      <alignment vertical="center"/>
    </xf>
    <xf numFmtId="0" fontId="78" fillId="0" borderId="59" xfId="0" applyFont="1" applyFill="1" applyBorder="1" applyAlignment="1">
      <alignment vertical="center" wrapText="1"/>
    </xf>
    <xf numFmtId="0" fontId="4" fillId="0" borderId="77" xfId="0" applyFont="1" applyFill="1" applyBorder="1" applyAlignment="1">
      <alignment vertical="center" wrapText="1"/>
    </xf>
    <xf numFmtId="0" fontId="78" fillId="43" borderId="3" xfId="130" applyFont="1" applyFill="1" applyBorder="1" applyAlignment="1">
      <alignment vertical="center" wrapText="1"/>
    </xf>
    <xf numFmtId="0" fontId="4" fillId="43" borderId="62" xfId="0" applyFont="1" applyFill="1" applyBorder="1" applyAlignment="1">
      <alignment horizontal="center" vertical="center"/>
    </xf>
    <xf numFmtId="0" fontId="4" fillId="43" borderId="78" xfId="0" applyFont="1" applyFill="1" applyBorder="1" applyAlignment="1">
      <alignment horizontal="center" vertical="center"/>
    </xf>
    <xf numFmtId="0" fontId="4" fillId="43" borderId="62" xfId="0" applyFont="1" applyFill="1" applyBorder="1" applyAlignment="1">
      <alignment vertical="center" wrapText="1"/>
    </xf>
    <xf numFmtId="165" fontId="4" fillId="43" borderId="62" xfId="0" applyNumberFormat="1" applyFont="1" applyFill="1" applyBorder="1" applyAlignment="1">
      <alignment vertical="center" wrapText="1"/>
    </xf>
    <xf numFmtId="0" fontId="78" fillId="43" borderId="1" xfId="130" applyFont="1" applyFill="1" applyBorder="1" applyAlignment="1">
      <alignment vertical="center" wrapText="1"/>
    </xf>
    <xf numFmtId="0" fontId="78" fillId="43" borderId="59" xfId="130" applyFont="1" applyFill="1" applyBorder="1" applyAlignment="1">
      <alignment vertical="center" wrapText="1"/>
    </xf>
    <xf numFmtId="0" fontId="78" fillId="0" borderId="3" xfId="53" applyFont="1" applyFill="1" applyBorder="1" applyAlignment="1">
      <alignment vertical="center" wrapText="1"/>
    </xf>
    <xf numFmtId="167" fontId="4" fillId="0" borderId="1" xfId="0" applyNumberFormat="1" applyFont="1" applyFill="1" applyBorder="1" applyAlignment="1">
      <alignment vertical="center" wrapText="1"/>
    </xf>
    <xf numFmtId="0" fontId="84" fillId="37" borderId="19" xfId="151" applyFont="1" applyFill="1" applyBorder="1" applyAlignment="1">
      <alignment horizontal="center" vertical="center" wrapText="1"/>
    </xf>
    <xf numFmtId="0" fontId="42" fillId="0" borderId="0" xfId="130" applyFont="1" applyAlignment="1">
      <alignment vertical="center" wrapText="1"/>
    </xf>
    <xf numFmtId="167" fontId="4" fillId="0" borderId="0" xfId="0" applyNumberFormat="1" applyFont="1" applyFill="1" applyAlignment="1">
      <alignment vertical="center" wrapText="1"/>
    </xf>
    <xf numFmtId="0" fontId="79" fillId="37" borderId="19" xfId="15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2" fillId="0" borderId="0" xfId="130" applyFont="1"/>
    <xf numFmtId="165" fontId="4" fillId="0" borderId="0" xfId="0" applyNumberFormat="1" applyFont="1" applyBorder="1" applyAlignment="1">
      <alignment horizontal="center"/>
    </xf>
    <xf numFmtId="0" fontId="42" fillId="0" borderId="0" xfId="151" applyFont="1" applyFill="1" applyBorder="1" applyAlignment="1">
      <alignment vertical="center"/>
    </xf>
    <xf numFmtId="0" fontId="4" fillId="0" borderId="58" xfId="0" applyFont="1" applyBorder="1" applyAlignment="1">
      <alignment horizontal="center" vertical="center"/>
    </xf>
    <xf numFmtId="0" fontId="42" fillId="0" borderId="58" xfId="151" applyFont="1" applyFill="1" applyBorder="1" applyAlignment="1">
      <alignment vertical="center" wrapText="1"/>
    </xf>
    <xf numFmtId="0" fontId="42" fillId="0" borderId="0" xfId="151" applyFont="1" applyFill="1" applyBorder="1" applyAlignment="1">
      <alignment vertical="center" wrapText="1"/>
    </xf>
    <xf numFmtId="0" fontId="6" fillId="0" borderId="0" xfId="0" applyFont="1" applyAlignment="1">
      <alignment horizontal="center"/>
    </xf>
    <xf numFmtId="0" fontId="85" fillId="0" borderId="0" xfId="130" applyFont="1"/>
    <xf numFmtId="0" fontId="6" fillId="0" borderId="0" xfId="0" applyFont="1" applyAlignment="1">
      <alignment horizontal="center" vertical="center"/>
    </xf>
    <xf numFmtId="0" fontId="85" fillId="0" borderId="0" xfId="130" applyFont="1" applyAlignment="1">
      <alignment vertical="center" wrapText="1"/>
    </xf>
    <xf numFmtId="0" fontId="83" fillId="0" borderId="0" xfId="151" applyFont="1" applyFill="1" applyAlignment="1">
      <alignment vertical="center" wrapText="1"/>
    </xf>
    <xf numFmtId="167" fontId="44" fillId="3" borderId="64" xfId="0" applyNumberFormat="1" applyFont="1" applyFill="1" applyBorder="1" applyAlignment="1">
      <alignment vertical="center" wrapText="1"/>
    </xf>
    <xf numFmtId="165" fontId="44" fillId="3" borderId="64" xfId="0" applyNumberFormat="1" applyFont="1" applyFill="1" applyBorder="1" applyAlignment="1">
      <alignment vertical="center" wrapText="1"/>
    </xf>
    <xf numFmtId="9" fontId="20" fillId="9" borderId="64" xfId="0" applyNumberFormat="1" applyFont="1" applyFill="1" applyBorder="1" applyAlignment="1">
      <alignment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14" borderId="64" xfId="0" applyNumberFormat="1" applyFont="1" applyFill="1" applyBorder="1" applyAlignment="1">
      <alignment horizontal="center" vertical="center"/>
    </xf>
    <xf numFmtId="0" fontId="1" fillId="0" borderId="64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167" fontId="44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0" xfId="0" applyFont="1" applyBorder="1"/>
    <xf numFmtId="0" fontId="4" fillId="0" borderId="64" xfId="0" applyFont="1" applyBorder="1"/>
    <xf numFmtId="0" fontId="71" fillId="0" borderId="9" xfId="0" applyFont="1" applyBorder="1" applyAlignment="1">
      <alignment vertical="center" wrapText="1"/>
    </xf>
    <xf numFmtId="167" fontId="9" fillId="3" borderId="27" xfId="0" applyNumberFormat="1" applyFont="1" applyFill="1" applyBorder="1" applyAlignment="1">
      <alignment vertical="center" wrapText="1"/>
    </xf>
    <xf numFmtId="167" fontId="9" fillId="3" borderId="47" xfId="0" applyNumberFormat="1" applyFont="1" applyFill="1" applyBorder="1" applyAlignment="1">
      <alignment vertical="center" wrapText="1"/>
    </xf>
    <xf numFmtId="167" fontId="4" fillId="48" borderId="1" xfId="0" applyNumberFormat="1" applyFont="1" applyFill="1" applyBorder="1" applyAlignment="1">
      <alignment vertical="center" wrapText="1"/>
    </xf>
    <xf numFmtId="0" fontId="86" fillId="0" borderId="0" xfId="0" applyFont="1" applyAlignment="1">
      <alignment vertical="center"/>
    </xf>
    <xf numFmtId="167" fontId="3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4" fillId="8" borderId="1" xfId="0" applyFont="1" applyFill="1" applyBorder="1" applyAlignment="1">
      <alignment horizontal="center" vertical="center"/>
    </xf>
    <xf numFmtId="0" fontId="78" fillId="8" borderId="1" xfId="151" applyFont="1" applyFill="1" applyBorder="1" applyAlignment="1" applyProtection="1">
      <alignment horizontal="left" vertical="center" wrapText="1"/>
      <protection locked="0"/>
    </xf>
    <xf numFmtId="167" fontId="4" fillId="44" borderId="1" xfId="0" applyNumberFormat="1" applyFont="1" applyFill="1" applyBorder="1" applyAlignment="1">
      <alignment vertical="center" wrapText="1"/>
    </xf>
    <xf numFmtId="171" fontId="1" fillId="0" borderId="0" xfId="0" applyNumberFormat="1" applyFont="1" applyAlignment="1">
      <alignment vertical="center" wrapText="1"/>
    </xf>
    <xf numFmtId="171" fontId="1" fillId="8" borderId="0" xfId="0" applyNumberFormat="1" applyFont="1" applyFill="1" applyAlignment="1">
      <alignment vertical="center" wrapText="1"/>
    </xf>
    <xf numFmtId="167" fontId="87" fillId="0" borderId="0" xfId="0" applyNumberFormat="1" applyFont="1" applyAlignment="1">
      <alignment vertical="center" wrapText="1"/>
    </xf>
    <xf numFmtId="171" fontId="22" fillId="0" borderId="0" xfId="0" applyNumberFormat="1" applyFont="1" applyAlignment="1">
      <alignment vertical="center" wrapText="1"/>
    </xf>
    <xf numFmtId="0" fontId="87" fillId="0" borderId="0" xfId="0" applyFont="1" applyAlignment="1">
      <alignment vertical="center" wrapText="1"/>
    </xf>
    <xf numFmtId="0" fontId="87" fillId="0" borderId="0" xfId="0" applyFont="1" applyFill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14" borderId="0" xfId="0" applyFont="1" applyFill="1" applyBorder="1" applyAlignment="1">
      <alignment horizontal="left" vertical="center" wrapText="1"/>
    </xf>
    <xf numFmtId="0" fontId="5" fillId="39" borderId="6" xfId="0" applyFont="1" applyFill="1" applyBorder="1" applyAlignment="1">
      <alignment horizontal="center" vertical="center" wrapText="1"/>
    </xf>
    <xf numFmtId="0" fontId="5" fillId="39" borderId="48" xfId="0" applyFont="1" applyFill="1" applyBorder="1" applyAlignment="1">
      <alignment horizontal="center" vertical="center" wrapText="1"/>
    </xf>
  </cellXfs>
  <cellStyles count="154">
    <cellStyle name="20% - Акцент1 2" xfId="9"/>
    <cellStyle name="20% - Акцент2 2" xfId="10"/>
    <cellStyle name="20% - Акцент3 2" xfId="11"/>
    <cellStyle name="20% - Акцент4 2" xfId="12"/>
    <cellStyle name="20% - Акцент5 2" xfId="13"/>
    <cellStyle name="20% - Акцент6 2" xfId="14"/>
    <cellStyle name="40% - Акцент1 2" xfId="15"/>
    <cellStyle name="40% - Акцент2 2" xfId="16"/>
    <cellStyle name="40% - Акцент3 2" xfId="17"/>
    <cellStyle name="40% - Акцент4 2" xfId="18"/>
    <cellStyle name="40% - Акцент5 2" xfId="19"/>
    <cellStyle name="40% - Акцент6 2" xfId="20"/>
    <cellStyle name="60% - Акцент1 2" xfId="21"/>
    <cellStyle name="60% - Акцент2 2" xfId="22"/>
    <cellStyle name="60% - Акцент3 2" xfId="23"/>
    <cellStyle name="60% - Акцент4 2" xfId="24"/>
    <cellStyle name="60% - Акцент5 2" xfId="25"/>
    <cellStyle name="60% - Акцент6 2" xfId="26"/>
    <cellStyle name="Excel Built-in Normal" xfId="27"/>
    <cellStyle name="Excel Built-in Normal 2" xfId="117"/>
    <cellStyle name="Normal_Доходи" xfId="118"/>
    <cellStyle name="Акцент1 2" xfId="28"/>
    <cellStyle name="Акцент2 2" xfId="29"/>
    <cellStyle name="Акцент3 2" xfId="30"/>
    <cellStyle name="Акцент4 2" xfId="31"/>
    <cellStyle name="Акцент5 2" xfId="32"/>
    <cellStyle name="Акцент6 2" xfId="33"/>
    <cellStyle name="Ввод  2" xfId="34"/>
    <cellStyle name="Ввод  2 2" xfId="84"/>
    <cellStyle name="Ввод  2 2 2" xfId="103"/>
    <cellStyle name="Ввод  2 3" xfId="89"/>
    <cellStyle name="Ввод  2 3 2" xfId="108"/>
    <cellStyle name="Ввод  2 4" xfId="94"/>
    <cellStyle name="Вывод 2" xfId="35"/>
    <cellStyle name="Вывод 2 2" xfId="85"/>
    <cellStyle name="Вывод 2 2 2" xfId="104"/>
    <cellStyle name="Вывод 2 3" xfId="90"/>
    <cellStyle name="Вывод 2 3 2" xfId="109"/>
    <cellStyle name="Вывод 2 4" xfId="95"/>
    <cellStyle name="Вычисление 2" xfId="36"/>
    <cellStyle name="Вычисление 2 2" xfId="86"/>
    <cellStyle name="Вычисление 2 2 2" xfId="105"/>
    <cellStyle name="Вычисление 2 3" xfId="91"/>
    <cellStyle name="Вычисление 2 3 2" xfId="110"/>
    <cellStyle name="Вычисление 2 4" xfId="96"/>
    <cellStyle name="Заголовок 1 2" xfId="37"/>
    <cellStyle name="Заголовок 2 2" xfId="38"/>
    <cellStyle name="Заголовок 3 2" xfId="39"/>
    <cellStyle name="Заголовок 3 2 2" xfId="75"/>
    <cellStyle name="Заголовок 3 2 2 2" xfId="100"/>
    <cellStyle name="Заголовок 3 2 2 3" xfId="114"/>
    <cellStyle name="Заголовок 3 2 3" xfId="99"/>
    <cellStyle name="Заголовок 3 2 3 2" xfId="113"/>
    <cellStyle name="Заголовок 4 2" xfId="40"/>
    <cellStyle name="Звичайний 2" xfId="116"/>
    <cellStyle name="Звичайний 3" xfId="127"/>
    <cellStyle name="Звичайний 4" xfId="126"/>
    <cellStyle name="Звичайний 5" xfId="125"/>
    <cellStyle name="Звичайний 6" xfId="124"/>
    <cellStyle name="Звичайний_Додаток № 8" xfId="41"/>
    <cellStyle name="Звичайний_додаток №7 зміни до додатку №8" xfId="153"/>
    <cellStyle name="Звичайний_Додаток №8" xfId="151"/>
    <cellStyle name="Итог 2" xfId="42"/>
    <cellStyle name="Итог 2 2" xfId="87"/>
    <cellStyle name="Итог 2 2 2" xfId="106"/>
    <cellStyle name="Итог 2 3" xfId="92"/>
    <cellStyle name="Итог 2 3 2" xfId="111"/>
    <cellStyle name="Итог 2 4" xfId="97"/>
    <cellStyle name="Контрольная ячейка 2" xfId="43"/>
    <cellStyle name="Контрольная ячейка 2 2" xfId="76"/>
    <cellStyle name="Название 2" xfId="44"/>
    <cellStyle name="Нейтральный 2" xfId="45"/>
    <cellStyle name="Обычный" xfId="0" builtinId="0"/>
    <cellStyle name="Обычный 10" xfId="46"/>
    <cellStyle name="Обычный 10 2" xfId="146"/>
    <cellStyle name="Обычный 11" xfId="47"/>
    <cellStyle name="Обычный 12" xfId="48"/>
    <cellStyle name="Обычный 13" xfId="49"/>
    <cellStyle name="Обычный 14" xfId="50"/>
    <cellStyle name="Обычный 15" xfId="51"/>
    <cellStyle name="Обычный 16" xfId="52"/>
    <cellStyle name="Обычный 16 2" xfId="77"/>
    <cellStyle name="Обычный 16 3" xfId="131"/>
    <cellStyle name="Обычный 17" xfId="8"/>
    <cellStyle name="Обычный 17 2" xfId="132"/>
    <cellStyle name="Обычный 18" xfId="83"/>
    <cellStyle name="Обычный 18 2" xfId="129"/>
    <cellStyle name="Обычный 2" xfId="1"/>
    <cellStyle name="Обычный 2 11" xfId="123"/>
    <cellStyle name="Обычный 2 2" xfId="53"/>
    <cellStyle name="Обычный 2 2 2" xfId="138"/>
    <cellStyle name="Обычный 2 3" xfId="54"/>
    <cellStyle name="Обычный 2 3 2" xfId="78"/>
    <cellStyle name="Обычный 2 3 2 2" xfId="79"/>
    <cellStyle name="Обычный 2 4" xfId="55"/>
    <cellStyle name="Обычный 2 5" xfId="7"/>
    <cellStyle name="Обычный 2 5 2" xfId="133"/>
    <cellStyle name="Обычный 2 5 3" xfId="140"/>
    <cellStyle name="Обычный 2 5 4" xfId="141"/>
    <cellStyle name="Обычный 2 6" xfId="80"/>
    <cellStyle name="Обычный 2 6 2" xfId="137"/>
    <cellStyle name="Обычный 2 6 3" xfId="134"/>
    <cellStyle name="Обычный 2 7" xfId="149"/>
    <cellStyle name="Обычный 2 8 2" xfId="143"/>
    <cellStyle name="Обычный 2 9" xfId="115"/>
    <cellStyle name="Обычный 3" xfId="2"/>
    <cellStyle name="Обычный 3 10" xfId="148"/>
    <cellStyle name="Обычный 3 12" xfId="57"/>
    <cellStyle name="Обычный 3 2" xfId="58"/>
    <cellStyle name="Обычный 3 3" xfId="59"/>
    <cellStyle name="Обычный 3 3 2" xfId="145"/>
    <cellStyle name="Обычный 3 3 3" xfId="139"/>
    <cellStyle name="Обычный 3 3 4" xfId="147"/>
    <cellStyle name="Обычный 3 4" xfId="56"/>
    <cellStyle name="Обычный 3 5" xfId="60"/>
    <cellStyle name="Обычный 3 6" xfId="119"/>
    <cellStyle name="Обычный 3 7" xfId="130"/>
    <cellStyle name="Обычный 3 8" xfId="150"/>
    <cellStyle name="Обычный 3 9" xfId="61"/>
    <cellStyle name="Обычный 4" xfId="6"/>
    <cellStyle name="Обычный 4 2" xfId="62"/>
    <cellStyle name="Обычный 4 2 2" xfId="142"/>
    <cellStyle name="Обычный 4 3" xfId="120"/>
    <cellStyle name="Обычный 5" xfId="63"/>
    <cellStyle name="Обычный 5 2" xfId="135"/>
    <cellStyle name="Обычный 5_ТУ Донецьк+АТО, 25.10" xfId="136"/>
    <cellStyle name="Обычный 6" xfId="64"/>
    <cellStyle name="Обычный 7" xfId="65"/>
    <cellStyle name="Обычный 7 2" xfId="122"/>
    <cellStyle name="Обычный 8" xfId="66"/>
    <cellStyle name="Обычный 8 2" xfId="144"/>
    <cellStyle name="Обычный 9" xfId="67"/>
    <cellStyle name="Обычный_Лист1_Додаток №8" xfId="152"/>
    <cellStyle name="Плохой 2" xfId="68"/>
    <cellStyle name="Пояснение 2" xfId="69"/>
    <cellStyle name="Примечание 2" xfId="70"/>
    <cellStyle name="Примечание 2 2" xfId="81"/>
    <cellStyle name="Примечание 2 2 2" xfId="82"/>
    <cellStyle name="Примечание 2 2 2 2" xfId="102"/>
    <cellStyle name="Примечание 2 2 3" xfId="101"/>
    <cellStyle name="Примечание 2 3" xfId="88"/>
    <cellStyle name="Примечание 2 3 2" xfId="107"/>
    <cellStyle name="Примечание 2 4" xfId="93"/>
    <cellStyle name="Примечание 2 4 2" xfId="112"/>
    <cellStyle name="Примечание 2 5" xfId="98"/>
    <cellStyle name="Примечание 2 6" xfId="128"/>
    <cellStyle name="Процентный 2" xfId="3"/>
    <cellStyle name="Связанная ячейка 2" xfId="71"/>
    <cellStyle name="Стиль 1" xfId="72"/>
    <cellStyle name="Текст предупреждения 2" xfId="73"/>
    <cellStyle name="Финансовый [0] 2" xfId="4"/>
    <cellStyle name="Финансовый [0] 3" xfId="5"/>
    <cellStyle name="Фінансовий 2" xfId="121"/>
    <cellStyle name="Хороший 2" xfId="74"/>
  </cellStyles>
  <dxfs count="85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CCFFCC"/>
      <color rgb="FF009900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1.xml"/></Relationships>
</file>

<file path=xl/charts/_rels/chart1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5.xml"/><Relationship Id="rId1" Type="http://schemas.openxmlformats.org/officeDocument/2006/relationships/themeOverride" Target="../theme/themeOverride2.xml"/></Relationships>
</file>

<file path=xl/charts/_rels/chart1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6.xml"/><Relationship Id="rId1" Type="http://schemas.openxmlformats.org/officeDocument/2006/relationships/themeOverride" Target="../theme/themeOverride3.xml"/></Relationships>
</file>

<file path=xl/charts/_rels/chart1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7.xml"/><Relationship Id="rId1" Type="http://schemas.openxmlformats.org/officeDocument/2006/relationships/themeOverride" Target="../theme/themeOverride4.xml"/></Relationships>
</file>

<file path=xl/charts/_rels/chart1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8.xml"/><Relationship Id="rId1" Type="http://schemas.openxmlformats.org/officeDocument/2006/relationships/themeOverride" Target="../theme/themeOverride5.xml"/></Relationships>
</file>

<file path=xl/charts/_rels/chart1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9.xml"/><Relationship Id="rId1" Type="http://schemas.openxmlformats.org/officeDocument/2006/relationships/themeOverride" Target="../theme/themeOverride6.xml"/></Relationships>
</file>

<file path=xl/charts/_rels/chart1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0.xml"/><Relationship Id="rId1" Type="http://schemas.openxmlformats.org/officeDocument/2006/relationships/themeOverride" Target="../theme/themeOverride7.xml"/></Relationships>
</file>

<file path=xl/charts/_rels/chart1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1.xml"/><Relationship Id="rId1" Type="http://schemas.openxmlformats.org/officeDocument/2006/relationships/themeOverride" Target="../theme/themeOverride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2.xml"/><Relationship Id="rId1" Type="http://schemas.openxmlformats.org/officeDocument/2006/relationships/themeOverride" Target="../theme/themeOverride9.xml"/></Relationships>
</file>

<file path=xl/charts/_rels/chart2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3.xml"/><Relationship Id="rId1" Type="http://schemas.openxmlformats.org/officeDocument/2006/relationships/themeOverride" Target="../theme/themeOverride10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4.xml"/><Relationship Id="rId1" Type="http://schemas.openxmlformats.org/officeDocument/2006/relationships/themeOverride" Target="../theme/themeOverride11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5.xml"/><Relationship Id="rId1" Type="http://schemas.openxmlformats.org/officeDocument/2006/relationships/themeOverride" Target="../theme/themeOverride12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6.xml"/><Relationship Id="rId1" Type="http://schemas.openxmlformats.org/officeDocument/2006/relationships/themeOverride" Target="../theme/themeOverride13.xml"/></Relationships>
</file>

<file path=xl/charts/_rels/chart2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7.xml"/><Relationship Id="rId1" Type="http://schemas.openxmlformats.org/officeDocument/2006/relationships/themeOverride" Target="../theme/themeOverride14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8.xml"/><Relationship Id="rId1" Type="http://schemas.openxmlformats.org/officeDocument/2006/relationships/themeOverride" Target="../theme/themeOverride15.xml"/></Relationships>
</file>

<file path=xl/charts/_rels/chart2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9.xml"/><Relationship Id="rId1" Type="http://schemas.openxmlformats.org/officeDocument/2006/relationships/themeOverride" Target="../theme/themeOverride16.xml"/></Relationships>
</file>

<file path=xl/charts/_rels/chart2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0.xml"/><Relationship Id="rId1" Type="http://schemas.openxmlformats.org/officeDocument/2006/relationships/themeOverride" Target="../theme/themeOverride17.xml"/></Relationships>
</file>

<file path=xl/charts/_rels/chart2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1.xml"/><Relationship Id="rId1" Type="http://schemas.openxmlformats.org/officeDocument/2006/relationships/themeOverride" Target="../theme/themeOverride1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2.xml"/><Relationship Id="rId1" Type="http://schemas.openxmlformats.org/officeDocument/2006/relationships/themeOverride" Target="../theme/themeOverride19.xml"/></Relationships>
</file>

<file path=xl/charts/_rels/chart3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3.xml"/><Relationship Id="rId1" Type="http://schemas.openxmlformats.org/officeDocument/2006/relationships/themeOverride" Target="../theme/themeOverride20.xml"/></Relationships>
</file>

<file path=xl/charts/_rels/chart3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4.xml"/><Relationship Id="rId1" Type="http://schemas.openxmlformats.org/officeDocument/2006/relationships/themeOverride" Target="../theme/themeOverride21.xml"/></Relationships>
</file>

<file path=xl/charts/_rels/chart3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5.xml"/><Relationship Id="rId1" Type="http://schemas.openxmlformats.org/officeDocument/2006/relationships/themeOverride" Target="../theme/themeOverride22.xml"/></Relationships>
</file>

<file path=xl/charts/_rels/chart3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6.xml"/><Relationship Id="rId1" Type="http://schemas.openxmlformats.org/officeDocument/2006/relationships/themeOverride" Target="../theme/themeOverride23.xml"/></Relationships>
</file>

<file path=xl/charts/_rels/chart3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7.xml"/><Relationship Id="rId1" Type="http://schemas.openxmlformats.org/officeDocument/2006/relationships/themeOverride" Target="../theme/themeOverride24.xml"/></Relationships>
</file>

<file path=xl/charts/_rels/chart3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8.xml"/><Relationship Id="rId1" Type="http://schemas.openxmlformats.org/officeDocument/2006/relationships/themeOverride" Target="../theme/themeOverride25.xml"/></Relationships>
</file>

<file path=xl/charts/_rels/chart3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9.xml"/><Relationship Id="rId1" Type="http://schemas.openxmlformats.org/officeDocument/2006/relationships/themeOverride" Target="../theme/themeOverride26.xml"/></Relationships>
</file>

<file path=xl/charts/_rels/chart3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0.xml"/><Relationship Id="rId1" Type="http://schemas.openxmlformats.org/officeDocument/2006/relationships/themeOverride" Target="../theme/themeOverride27.xml"/></Relationships>
</file>

<file path=xl/charts/_rels/chart3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1.xml"/><Relationship Id="rId1" Type="http://schemas.openxmlformats.org/officeDocument/2006/relationships/themeOverride" Target="../theme/themeOverride2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2.xml"/><Relationship Id="rId1" Type="http://schemas.openxmlformats.org/officeDocument/2006/relationships/themeOverride" Target="../theme/themeOverride29.xml"/></Relationships>
</file>

<file path=xl/charts/_rels/chart4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3.xml"/><Relationship Id="rId1" Type="http://schemas.openxmlformats.org/officeDocument/2006/relationships/themeOverride" Target="../theme/themeOverride30.xml"/></Relationships>
</file>

<file path=xl/charts/_rels/chart4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4.xml"/><Relationship Id="rId1" Type="http://schemas.openxmlformats.org/officeDocument/2006/relationships/themeOverride" Target="../theme/themeOverride31.xml"/></Relationships>
</file>

<file path=xl/charts/_rels/chart4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5.xml"/><Relationship Id="rId1" Type="http://schemas.openxmlformats.org/officeDocument/2006/relationships/themeOverride" Target="../theme/themeOverride32.xml"/></Relationships>
</file>

<file path=xl/charts/_rels/chart4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6.xml"/><Relationship Id="rId1" Type="http://schemas.openxmlformats.org/officeDocument/2006/relationships/themeOverride" Target="../theme/themeOverride33.xml"/></Relationships>
</file>

<file path=xl/charts/_rels/chart4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7.xml"/><Relationship Id="rId1" Type="http://schemas.openxmlformats.org/officeDocument/2006/relationships/themeOverride" Target="../theme/themeOverride34.xml"/></Relationships>
</file>

<file path=xl/charts/_rels/chart4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8.xml"/><Relationship Id="rId1" Type="http://schemas.openxmlformats.org/officeDocument/2006/relationships/themeOverride" Target="../theme/themeOverride35.xml"/></Relationships>
</file>

<file path=xl/charts/_rels/chart4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9.xml"/><Relationship Id="rId1" Type="http://schemas.openxmlformats.org/officeDocument/2006/relationships/themeOverride" Target="../theme/themeOverride36.xml"/></Relationships>
</file>

<file path=xl/charts/_rels/chart4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0.xml"/><Relationship Id="rId1" Type="http://schemas.openxmlformats.org/officeDocument/2006/relationships/themeOverride" Target="../theme/themeOverride37.xml"/></Relationships>
</file>

<file path=xl/charts/_rels/chart4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1.xml"/><Relationship Id="rId1" Type="http://schemas.openxmlformats.org/officeDocument/2006/relationships/themeOverride" Target="../theme/themeOverride3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2.xml"/><Relationship Id="rId1" Type="http://schemas.openxmlformats.org/officeDocument/2006/relationships/themeOverride" Target="../theme/themeOverride39.xml"/></Relationships>
</file>

<file path=xl/charts/_rels/chart5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3.xml"/><Relationship Id="rId1" Type="http://schemas.openxmlformats.org/officeDocument/2006/relationships/themeOverride" Target="../theme/themeOverride40.xml"/></Relationships>
</file>

<file path=xl/charts/_rels/chart5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4.xml"/><Relationship Id="rId1" Type="http://schemas.openxmlformats.org/officeDocument/2006/relationships/themeOverride" Target="../theme/themeOverride41.xml"/></Relationships>
</file>

<file path=xl/charts/_rels/chart5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5.xml"/><Relationship Id="rId1" Type="http://schemas.openxmlformats.org/officeDocument/2006/relationships/themeOverride" Target="../theme/themeOverride42.xml"/></Relationships>
</file>

<file path=xl/charts/_rels/chart5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6.xml"/><Relationship Id="rId1" Type="http://schemas.openxmlformats.org/officeDocument/2006/relationships/themeOverride" Target="../theme/themeOverride43.xml"/></Relationships>
</file>

<file path=xl/charts/_rels/chart5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7.xml"/><Relationship Id="rId1" Type="http://schemas.openxmlformats.org/officeDocument/2006/relationships/themeOverride" Target="../theme/themeOverride44.xml"/></Relationships>
</file>

<file path=xl/charts/_rels/chart5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8.xml"/><Relationship Id="rId1" Type="http://schemas.openxmlformats.org/officeDocument/2006/relationships/themeOverride" Target="../theme/themeOverride45.xml"/></Relationships>
</file>

<file path=xl/charts/_rels/chart5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9.xml"/><Relationship Id="rId1" Type="http://schemas.openxmlformats.org/officeDocument/2006/relationships/themeOverride" Target="../theme/themeOverride46.xml"/></Relationships>
</file>

<file path=xl/charts/_rels/chart5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0.xml"/><Relationship Id="rId1" Type="http://schemas.openxmlformats.org/officeDocument/2006/relationships/themeOverride" Target="../theme/themeOverride47.xml"/></Relationships>
</file>

<file path=xl/charts/_rels/chart5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1.xml"/><Relationship Id="rId1" Type="http://schemas.openxmlformats.org/officeDocument/2006/relationships/themeOverride" Target="../theme/themeOverride4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2.xml"/><Relationship Id="rId1" Type="http://schemas.openxmlformats.org/officeDocument/2006/relationships/themeOverride" Target="../theme/themeOverride49.xml"/></Relationships>
</file>

<file path=xl/charts/_rels/chart6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3.xml"/><Relationship Id="rId1" Type="http://schemas.openxmlformats.org/officeDocument/2006/relationships/themeOverride" Target="../theme/themeOverride50.xml"/></Relationships>
</file>

<file path=xl/charts/_rels/chart6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4.xml"/><Relationship Id="rId1" Type="http://schemas.openxmlformats.org/officeDocument/2006/relationships/themeOverride" Target="../theme/themeOverride51.xml"/></Relationships>
</file>

<file path=xl/charts/_rels/chart6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5.xml"/><Relationship Id="rId1" Type="http://schemas.openxmlformats.org/officeDocument/2006/relationships/themeOverride" Target="../theme/themeOverride52.xml"/></Relationships>
</file>

<file path=xl/charts/_rels/chart6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6.xml"/><Relationship Id="rId1" Type="http://schemas.openxmlformats.org/officeDocument/2006/relationships/themeOverride" Target="../theme/themeOverride53.xml"/></Relationships>
</file>

<file path=xl/charts/_rels/chart6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7.xml"/><Relationship Id="rId1" Type="http://schemas.openxmlformats.org/officeDocument/2006/relationships/themeOverride" Target="../theme/themeOverride54.xml"/></Relationships>
</file>

<file path=xl/charts/_rels/chart6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8.xml"/><Relationship Id="rId1" Type="http://schemas.openxmlformats.org/officeDocument/2006/relationships/themeOverride" Target="../theme/themeOverride55.xml"/></Relationships>
</file>

<file path=xl/charts/_rels/chart6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9.xml"/><Relationship Id="rId1" Type="http://schemas.openxmlformats.org/officeDocument/2006/relationships/themeOverride" Target="../theme/themeOverride56.xml"/></Relationships>
</file>

<file path=xl/charts/_rels/chart6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0.xml"/><Relationship Id="rId1" Type="http://schemas.openxmlformats.org/officeDocument/2006/relationships/themeOverride" Target="../theme/themeOverride57.xml"/></Relationships>
</file>

<file path=xl/charts/_rels/chart6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1.xml"/><Relationship Id="rId1" Type="http://schemas.openxmlformats.org/officeDocument/2006/relationships/themeOverride" Target="../theme/themeOverride5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2.xml"/><Relationship Id="rId1" Type="http://schemas.openxmlformats.org/officeDocument/2006/relationships/themeOverride" Target="../theme/themeOverride59.xml"/></Relationships>
</file>

<file path=xl/charts/_rels/chart7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3.xml"/><Relationship Id="rId1" Type="http://schemas.openxmlformats.org/officeDocument/2006/relationships/themeOverride" Target="../theme/themeOverride60.xml"/></Relationships>
</file>

<file path=xl/charts/_rels/chart7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4.xml"/><Relationship Id="rId1" Type="http://schemas.openxmlformats.org/officeDocument/2006/relationships/themeOverride" Target="../theme/themeOverride61.xml"/></Relationships>
</file>

<file path=xl/charts/_rels/chart7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5.xml"/><Relationship Id="rId1" Type="http://schemas.openxmlformats.org/officeDocument/2006/relationships/themeOverride" Target="../theme/themeOverride62.xml"/></Relationships>
</file>

<file path=xl/charts/_rels/chart7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6.xml"/><Relationship Id="rId1" Type="http://schemas.openxmlformats.org/officeDocument/2006/relationships/themeOverride" Target="../theme/themeOverride63.xml"/></Relationships>
</file>

<file path=xl/charts/_rels/chart7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7.xml"/><Relationship Id="rId1" Type="http://schemas.openxmlformats.org/officeDocument/2006/relationships/themeOverride" Target="../theme/themeOverride64.xml"/></Relationships>
</file>

<file path=xl/charts/_rels/chart7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8.xml"/><Relationship Id="rId1" Type="http://schemas.openxmlformats.org/officeDocument/2006/relationships/themeOverride" Target="../theme/themeOverride65.xml"/></Relationships>
</file>

<file path=xl/charts/_rels/chart7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9.xml"/><Relationship Id="rId1" Type="http://schemas.openxmlformats.org/officeDocument/2006/relationships/themeOverride" Target="../theme/themeOverride66.xml"/></Relationships>
</file>

<file path=xl/charts/_rels/chart7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0.xml"/><Relationship Id="rId1" Type="http://schemas.openxmlformats.org/officeDocument/2006/relationships/themeOverride" Target="../theme/themeOverride67.xml"/></Relationships>
</file>

<file path=xl/charts/_rels/chart7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1.xml"/><Relationship Id="rId1" Type="http://schemas.openxmlformats.org/officeDocument/2006/relationships/themeOverride" Target="../theme/themeOverride6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2.xml"/><Relationship Id="rId1" Type="http://schemas.openxmlformats.org/officeDocument/2006/relationships/themeOverride" Target="../theme/themeOverride69.xml"/></Relationships>
</file>

<file path=xl/charts/_rels/chart8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3.xml"/><Relationship Id="rId1" Type="http://schemas.openxmlformats.org/officeDocument/2006/relationships/themeOverride" Target="../theme/themeOverride70.xml"/></Relationships>
</file>

<file path=xl/charts/_rels/chart8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4.xml"/><Relationship Id="rId1" Type="http://schemas.openxmlformats.org/officeDocument/2006/relationships/themeOverride" Target="../theme/themeOverride71.xml"/></Relationships>
</file>

<file path=xl/charts/_rels/chart8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5.xml"/><Relationship Id="rId1" Type="http://schemas.openxmlformats.org/officeDocument/2006/relationships/themeOverride" Target="../theme/themeOverride72.xml"/></Relationships>
</file>

<file path=xl/charts/_rels/chart8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6.xml"/><Relationship Id="rId1" Type="http://schemas.openxmlformats.org/officeDocument/2006/relationships/themeOverride" Target="../theme/themeOverride73.xml"/></Relationships>
</file>

<file path=xl/charts/_rels/chart8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7.xml"/><Relationship Id="rId1" Type="http://schemas.openxmlformats.org/officeDocument/2006/relationships/themeOverride" Target="../theme/themeOverride74.xml"/></Relationships>
</file>

<file path=xl/charts/_rels/chart8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8.xml"/><Relationship Id="rId1" Type="http://schemas.openxmlformats.org/officeDocument/2006/relationships/themeOverride" Target="../theme/themeOverride75.xml"/></Relationships>
</file>

<file path=xl/charts/_rels/chart8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9.xml"/><Relationship Id="rId1" Type="http://schemas.openxmlformats.org/officeDocument/2006/relationships/themeOverride" Target="../theme/themeOverride76.xml"/></Relationships>
</file>

<file path=xl/charts/_rels/chart8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90.xml"/><Relationship Id="rId1" Type="http://schemas.openxmlformats.org/officeDocument/2006/relationships/themeOverride" Target="../theme/themeOverride77.xml"/></Relationships>
</file>

<file path=xl/charts/_rels/chart8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91.xml"/><Relationship Id="rId1" Type="http://schemas.openxmlformats.org/officeDocument/2006/relationships/themeOverride" Target="../theme/themeOverride7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92.xml"/><Relationship Id="rId1" Type="http://schemas.openxmlformats.org/officeDocument/2006/relationships/themeOverride" Target="../theme/themeOverride7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uk-UA" sz="1800"/>
              <a:t>Рейтинги </a:t>
            </a:r>
            <a:r>
              <a:rPr lang="uk-UA" sz="1800" u="sng"/>
              <a:t>апеляційних</a:t>
            </a:r>
            <a:r>
              <a:rPr lang="uk-UA" sz="1800" u="sng" baseline="0"/>
              <a:t> загальних </a:t>
            </a:r>
            <a:r>
              <a:rPr lang="uk-UA" sz="1800" u="sng"/>
              <a:t>судів</a:t>
            </a:r>
            <a:r>
              <a:rPr lang="uk-UA" sz="1800"/>
              <a:t> за</a:t>
            </a:r>
            <a:r>
              <a:rPr lang="uk-UA" sz="1800" baseline="0"/>
              <a:t> І півріччя</a:t>
            </a:r>
            <a:r>
              <a:rPr lang="en-US" sz="1800" baseline="0"/>
              <a:t>           </a:t>
            </a:r>
            <a:r>
              <a:rPr lang="uk-UA" sz="1800"/>
              <a:t> 2020 року</a:t>
            </a:r>
          </a:p>
          <a:p>
            <a:pPr>
              <a:defRPr sz="2000"/>
            </a:pPr>
            <a:endParaRPr lang="uk-UA" sz="2000"/>
          </a:p>
        </c:rich>
      </c:tx>
      <c:layout>
        <c:manualLayout>
          <c:xMode val="edge"/>
          <c:yMode val="edge"/>
          <c:x val="0.13022427785720769"/>
          <c:y val="1.872591186899870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327094190974347E-2"/>
          <c:y val="0.14480085470085471"/>
          <c:w val="0.92423516414141416"/>
          <c:h val="0.78362435897435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'!$C$9</c:f>
                  <c:strCache>
                    <c:ptCount val="1"/>
                    <c:pt idx="0">
                      <c:v>Вінницький апеляційний суд в апеляційному окрузі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{2749FF9C-9769-4EC9-9821-CF1F44FF5D39}</c15:txfldGUID>
                      <c15:f>'графіки '!$C$9</c15:f>
                      <c15:dlblFieldTableCache>
                        <c:ptCount val="1"/>
                        <c:pt idx="0">
                          <c:v>Вінницький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BC8C-4E46-B766-2A660F72CE22}"/>
                </c:ext>
              </c:extLst>
            </c:dLbl>
            <c:dLbl>
              <c:idx val="1"/>
              <c:tx>
                <c:strRef>
                  <c:f>'графіки '!$C$10</c:f>
                  <c:strCache>
                    <c:ptCount val="1"/>
                    <c:pt idx="0">
                      <c:v>Волинський апеляційний суд в апеляційному окрузі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{13E32A25-FA51-4BE7-A535-C87008BDB0F2}</c15:txfldGUID>
                      <c15:f>'графіки '!$C$10</c15:f>
                      <c15:dlblFieldTableCache>
                        <c:ptCount val="1"/>
                        <c:pt idx="0">
                          <c:v>Волинський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BC8C-4E46-B766-2A660F72CE22}"/>
                </c:ext>
              </c:extLst>
            </c:dLbl>
            <c:dLbl>
              <c:idx val="2"/>
              <c:tx>
                <c:strRef>
                  <c:f>'графіки '!$C$11</c:f>
                  <c:strCache>
                    <c:ptCount val="1"/>
                    <c:pt idx="0">
                      <c:v>Дніпровський апеляційний суд в апеляційному окрузі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{DBD8AA63-CB56-4160-9F9E-FF9EFA994FC7}</c15:txfldGUID>
                      <c15:f>'графіки '!$C$11</c15:f>
                      <c15:dlblFieldTableCache>
                        <c:ptCount val="1"/>
                        <c:pt idx="0">
                          <c:v>Дніпровський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BC8C-4E46-B766-2A660F72CE22}"/>
                </c:ext>
              </c:extLst>
            </c:dLbl>
            <c:dLbl>
              <c:idx val="3"/>
              <c:tx>
                <c:strRef>
                  <c:f>'графіки '!$C$12</c:f>
                  <c:strCache>
                    <c:ptCount val="1"/>
                    <c:pt idx="0">
                      <c:v>Донецький апеляційний суд в апеляційному окрузі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{25F558F7-8D01-4CC0-93AE-D61AE04CC07F}</c15:txfldGUID>
                      <c15:f>'графіки '!$C$12</c15:f>
                      <c15:dlblFieldTableCache>
                        <c:ptCount val="1"/>
                        <c:pt idx="0">
                          <c:v>Донецький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BC8C-4E46-B766-2A660F72CE22}"/>
                </c:ext>
              </c:extLst>
            </c:dLbl>
            <c:dLbl>
              <c:idx val="4"/>
              <c:tx>
                <c:strRef>
                  <c:f>'графіки '!$C$13</c:f>
                  <c:strCache>
                    <c:ptCount val="1"/>
                    <c:pt idx="0">
                      <c:v>Житомирський апеляційний суд в апеляційному окрузі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{83A23BFB-F346-4C74-A71E-28CA0F50C22F}</c15:txfldGUID>
                      <c15:f>'графіки '!$C$13</c15:f>
                      <c15:dlblFieldTableCache>
                        <c:ptCount val="1"/>
                        <c:pt idx="0">
                          <c:v>Житомирський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BC8C-4E46-B766-2A660F72CE22}"/>
                </c:ext>
              </c:extLst>
            </c:dLbl>
            <c:dLbl>
              <c:idx val="5"/>
              <c:tx>
                <c:strRef>
                  <c:f>'графіки '!$C$14</c:f>
                  <c:strCache>
                    <c:ptCount val="1"/>
                    <c:pt idx="0">
                      <c:v>Закарпатський апеляційний суд в апеляційному окрузі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{EA59F215-65A2-4ECD-B3B6-5457D445C9B0}</c15:txfldGUID>
                      <c15:f>'графіки '!$C$14</c15:f>
                      <c15:dlblFieldTableCache>
                        <c:ptCount val="1"/>
                        <c:pt idx="0">
                          <c:v>Закарпатський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BC8C-4E46-B766-2A660F72CE22}"/>
                </c:ext>
              </c:extLst>
            </c:dLbl>
            <c:dLbl>
              <c:idx val="6"/>
              <c:tx>
                <c:strRef>
                  <c:f>'графіки '!$C$15</c:f>
                  <c:strCache>
                    <c:ptCount val="1"/>
                    <c:pt idx="0">
                      <c:v>Запорізький апеляційний суд в апеляційному окрузі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{BF565048-8F2F-4D5D-938A-E42C1806B070}</c15:txfldGUID>
                      <c15:f>'графіки '!$C$15</c15:f>
                      <c15:dlblFieldTableCache>
                        <c:ptCount val="1"/>
                        <c:pt idx="0">
                          <c:v>Запорізький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BC8C-4E46-B766-2A660F72CE22}"/>
                </c:ext>
              </c:extLst>
            </c:dLbl>
            <c:dLbl>
              <c:idx val="7"/>
              <c:tx>
                <c:strRef>
                  <c:f>'графіки '!$C$16</c:f>
                  <c:strCache>
                    <c:ptCount val="1"/>
                    <c:pt idx="0">
                      <c:v>Івано-Франківський апеляційний суд в апеляційному окрузі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{5F678ABB-EE0F-4D15-B385-9876CD09EDE8}</c15:txfldGUID>
                      <c15:f>'графіки '!$C$16</c15:f>
                      <c15:dlblFieldTableCache>
                        <c:ptCount val="1"/>
                        <c:pt idx="0">
                          <c:v>Івано-Франківський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BC8C-4E46-B766-2A660F72CE22}"/>
                </c:ext>
              </c:extLst>
            </c:dLbl>
            <c:dLbl>
              <c:idx val="8"/>
              <c:tx>
                <c:strRef>
                  <c:f>'графіки '!$C$17</c:f>
                  <c:strCache>
                    <c:ptCount val="1"/>
                    <c:pt idx="0">
                      <c:v>Кропивницький апеляційний суд в апеляційному окрузі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{97C4D950-7720-4A4A-BFE3-184AF441D7C7}</c15:txfldGUID>
                      <c15:f>'графіки '!$C$17</c15:f>
                      <c15:dlblFieldTableCache>
                        <c:ptCount val="1"/>
                        <c:pt idx="0">
                          <c:v>Кропивницький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BC8C-4E46-B766-2A660F72CE22}"/>
                </c:ext>
              </c:extLst>
            </c:dLbl>
            <c:dLbl>
              <c:idx val="9"/>
              <c:tx>
                <c:strRef>
                  <c:f>'графіки '!$C$18</c:f>
                  <c:strCache>
                    <c:ptCount val="1"/>
                    <c:pt idx="0">
                      <c:v>Луганський апеляційний суд в апеляційному окрузі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{98F4C304-3FF2-4603-8D00-9D7A2136EB38}</c15:txfldGUID>
                      <c15:f>'графіки '!$C$18</c15:f>
                      <c15:dlblFieldTableCache>
                        <c:ptCount val="1"/>
                        <c:pt idx="0">
                          <c:v>Луганський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BC8C-4E46-B766-2A660F72CE22}"/>
                </c:ext>
              </c:extLst>
            </c:dLbl>
            <c:dLbl>
              <c:idx val="10"/>
              <c:tx>
                <c:strRef>
                  <c:f>'графіки '!$C$19</c:f>
                  <c:strCache>
                    <c:ptCount val="1"/>
                    <c:pt idx="0">
                      <c:v>Львівський апеляційний суд в апеляційному окрузі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{4A47C659-F079-45DE-807B-28D20535A81D}</c15:txfldGUID>
                      <c15:f>'графіки '!$C$19</c15:f>
                      <c15:dlblFieldTableCache>
                        <c:ptCount val="1"/>
                        <c:pt idx="0">
                          <c:v>Львівський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BC8C-4E46-B766-2A660F72CE22}"/>
                </c:ext>
              </c:extLst>
            </c:dLbl>
            <c:dLbl>
              <c:idx val="11"/>
              <c:tx>
                <c:strRef>
                  <c:f>'графіки '!$C$20</c:f>
                  <c:strCache>
                    <c:ptCount val="1"/>
                    <c:pt idx="0">
                      <c:v>Миколаївський апеляційний суд в апеляційному окрузі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{9FC5C7C7-3135-4959-AB5D-8D6CEEDAA83D}</c15:txfldGUID>
                      <c15:f>'графіки '!$C$20</c15:f>
                      <c15:dlblFieldTableCache>
                        <c:ptCount val="1"/>
                        <c:pt idx="0">
                          <c:v>Миколаївський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BC8C-4E46-B766-2A660F72CE22}"/>
                </c:ext>
              </c:extLst>
            </c:dLbl>
            <c:dLbl>
              <c:idx val="12"/>
              <c:tx>
                <c:strRef>
                  <c:f>'графіки '!$C$21</c:f>
                  <c:strCache>
                    <c:ptCount val="1"/>
                    <c:pt idx="0">
                      <c:v>Одеський апеляційний суд в апеляційному окрузі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{E8E19671-DD24-4F2D-AAD9-922EF1C09960}</c15:txfldGUID>
                      <c15:f>'графіки '!$C$21</c15:f>
                      <c15:dlblFieldTableCache>
                        <c:ptCount val="1"/>
                        <c:pt idx="0">
                          <c:v>Одеський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BC8C-4E46-B766-2A660F72CE22}"/>
                </c:ext>
              </c:extLst>
            </c:dLbl>
            <c:dLbl>
              <c:idx val="13"/>
              <c:tx>
                <c:strRef>
                  <c:f>'графіки '!$C$22</c:f>
                  <c:strCache>
                    <c:ptCount val="1"/>
                    <c:pt idx="0">
                      <c:v>Полтавський апеляційний суд в апеляційному окрузі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{1DC20E6B-C854-4F6D-960E-49347F16D38B}</c15:txfldGUID>
                      <c15:f>'графіки '!$C$22</c15:f>
                      <c15:dlblFieldTableCache>
                        <c:ptCount val="1"/>
                        <c:pt idx="0">
                          <c:v>Полтавський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BC8C-4E46-B766-2A660F72CE22}"/>
                </c:ext>
              </c:extLst>
            </c:dLbl>
            <c:dLbl>
              <c:idx val="14"/>
              <c:tx>
                <c:strRef>
                  <c:f>'графіки '!$C$23</c:f>
                  <c:strCache>
                    <c:ptCount val="1"/>
                    <c:pt idx="0">
                      <c:v>Рівненський апеляційний суд в апеляційному окрузі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{A356DCA0-ED9F-4BB1-B8F3-F8E3CDE753A4}</c15:txfldGUID>
                      <c15:f>'графіки '!$C$23</c15:f>
                      <c15:dlblFieldTableCache>
                        <c:ptCount val="1"/>
                        <c:pt idx="0">
                          <c:v>Рівненський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BC8C-4E46-B766-2A660F72CE22}"/>
                </c:ext>
              </c:extLst>
            </c:dLbl>
            <c:dLbl>
              <c:idx val="15"/>
              <c:tx>
                <c:strRef>
                  <c:f>'графіки '!$C$24</c:f>
                  <c:strCache>
                    <c:ptCount val="1"/>
                    <c:pt idx="0">
                      <c:v>Сумський апеляційний суд в апеляційному окрузі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{45F38E08-57EA-4F88-A8DA-90412C0E5816}</c15:txfldGUID>
                      <c15:f>'графіки '!$C$24</c15:f>
                      <c15:dlblFieldTableCache>
                        <c:ptCount val="1"/>
                        <c:pt idx="0">
                          <c:v>Сумський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BC8C-4E46-B766-2A660F72CE22}"/>
                </c:ext>
              </c:extLst>
            </c:dLbl>
            <c:dLbl>
              <c:idx val="16"/>
              <c:tx>
                <c:strRef>
                  <c:f>'графіки '!$C$25</c:f>
                  <c:strCache>
                    <c:ptCount val="1"/>
                    <c:pt idx="0">
                      <c:v>Тернопільський апеляційний суд в апеляційному окрузі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{32FEAD8A-A8BE-4CED-AC26-9BBA6E423504}</c15:txfldGUID>
                      <c15:f>'графіки '!$C$25</c15:f>
                      <c15:dlblFieldTableCache>
                        <c:ptCount val="1"/>
                        <c:pt idx="0">
                          <c:v>Тернопільський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BC8C-4E46-B766-2A660F72CE22}"/>
                </c:ext>
              </c:extLst>
            </c:dLbl>
            <c:dLbl>
              <c:idx val="17"/>
              <c:tx>
                <c:strRef>
                  <c:f>'графіки '!$C$26</c:f>
                  <c:strCache>
                    <c:ptCount val="1"/>
                    <c:pt idx="0">
                      <c:v>Харківський апеляційний суд в апеляційному окрузі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{CE039324-1D49-42A0-8A22-F7438CEDAF82}</c15:txfldGUID>
                      <c15:f>'графіки '!$C$26</c15:f>
                      <c15:dlblFieldTableCache>
                        <c:ptCount val="1"/>
                        <c:pt idx="0">
                          <c:v>Харківський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BC8C-4E46-B766-2A660F72CE22}"/>
                </c:ext>
              </c:extLst>
            </c:dLbl>
            <c:dLbl>
              <c:idx val="18"/>
              <c:tx>
                <c:strRef>
                  <c:f>'графіки '!$C$27</c:f>
                  <c:strCache>
                    <c:ptCount val="1"/>
                    <c:pt idx="0">
                      <c:v>Херсонський апеляційний суд в апеляційному окрузі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{7415E1AF-C105-4BBB-9B9E-9595351590B4}</c15:txfldGUID>
                      <c15:f>'графіки '!$C$27</c15:f>
                      <c15:dlblFieldTableCache>
                        <c:ptCount val="1"/>
                        <c:pt idx="0">
                          <c:v>Херсонський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BC8C-4E46-B766-2A660F72CE22}"/>
                </c:ext>
              </c:extLst>
            </c:dLbl>
            <c:dLbl>
              <c:idx val="19"/>
              <c:tx>
                <c:strRef>
                  <c:f>'графіки '!$C$28</c:f>
                  <c:strCache>
                    <c:ptCount val="1"/>
                    <c:pt idx="0">
                      <c:v>Хмельницький апеляційний суд в апеляційному окрузі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{4A11104B-E65C-44A5-BF9E-7F4EF8955654}</c15:txfldGUID>
                      <c15:f>'графіки '!$C$28</c15:f>
                      <c15:dlblFieldTableCache>
                        <c:ptCount val="1"/>
                        <c:pt idx="0">
                          <c:v>Хмельницький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BC8C-4E46-B766-2A660F72CE22}"/>
                </c:ext>
              </c:extLst>
            </c:dLbl>
            <c:dLbl>
              <c:idx val="20"/>
              <c:tx>
                <c:strRef>
                  <c:f>'графіки '!$C$29</c:f>
                  <c:strCache>
                    <c:ptCount val="1"/>
                    <c:pt idx="0">
                      <c:v>Черкаський апеляційний суд в апеляційному окрузі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{7E36161D-B050-4B54-88A3-2C3EE15896DD}</c15:txfldGUID>
                      <c15:f>'графіки '!$C$29</c15:f>
                      <c15:dlblFieldTableCache>
                        <c:ptCount val="1"/>
                        <c:pt idx="0">
                          <c:v>Черкаський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BC8C-4E46-B766-2A660F72CE22}"/>
                </c:ext>
              </c:extLst>
            </c:dLbl>
            <c:dLbl>
              <c:idx val="21"/>
              <c:tx>
                <c:strRef>
                  <c:f>'графіки '!$C$30</c:f>
                  <c:strCache>
                    <c:ptCount val="1"/>
                    <c:pt idx="0">
                      <c:v>Чернівецький апеляційний суд в апеляційному окрузі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{8475A443-7D45-474F-86C4-2F052CC22778}</c15:txfldGUID>
                      <c15:f>'графіки '!$C$30</c15:f>
                      <c15:dlblFieldTableCache>
                        <c:ptCount val="1"/>
                        <c:pt idx="0">
                          <c:v>Чернівецький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BC8C-4E46-B766-2A660F72CE22}"/>
                </c:ext>
              </c:extLst>
            </c:dLbl>
            <c:dLbl>
              <c:idx val="22"/>
              <c:tx>
                <c:strRef>
                  <c:f>'графіки '!$C$31</c:f>
                  <c:strCache>
                    <c:ptCount val="1"/>
                    <c:pt idx="0">
                      <c:v>Чернігівський апеляційний суд в апеляційному окрузі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{0A303156-6F18-403E-A7C2-63014BC83EE0}</c15:txfldGUID>
                      <c15:f>'графіки '!$C$31</c15:f>
                      <c15:dlblFieldTableCache>
                        <c:ptCount val="1"/>
                        <c:pt idx="0">
                          <c:v>Чернігівський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BC8C-4E46-B766-2A660F72CE22}"/>
                </c:ext>
              </c:extLst>
            </c:dLbl>
            <c:dLbl>
              <c:idx val="23"/>
              <c:tx>
                <c:strRef>
                  <c:f>'графіки '!$C$32</c:f>
                  <c:strCache>
                    <c:ptCount val="1"/>
                    <c:pt idx="0">
                      <c:v>Київський апеляційний суд в апеляційному окрузі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{7936475E-CC6C-44A4-977A-E463026B4022}</c15:txfldGUID>
                      <c15:f>'графіки '!$C$32</c15:f>
                      <c15:dlblFieldTableCache>
                        <c:ptCount val="1"/>
                        <c:pt idx="0">
                          <c:v>Київський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BC8C-4E46-B766-2A660F72CE22}"/>
                </c:ext>
              </c:extLst>
            </c:dLbl>
            <c:dLbl>
              <c:idx val="24"/>
              <c:tx>
                <c:strRef>
                  <c:f>'графіки 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{6F1BF95C-65D2-4F37-9768-CBCCD57DD497}</c15:txfldGUID>
                      <c15:f>'графіки '!#REF!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BC8C-4E46-B766-2A660F72CE22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'!$H$9:$H$32</c:f>
              <c:numCache>
                <c:formatCode>0%</c:formatCode>
                <c:ptCount val="24"/>
                <c:pt idx="0">
                  <c:v>0.37</c:v>
                </c:pt>
                <c:pt idx="1">
                  <c:v>7.0000000000000007E-2</c:v>
                </c:pt>
                <c:pt idx="2">
                  <c:v>1.1000000000000001</c:v>
                </c:pt>
                <c:pt idx="3">
                  <c:v>-0.16</c:v>
                </c:pt>
                <c:pt idx="4">
                  <c:v>0.39</c:v>
                </c:pt>
                <c:pt idx="5">
                  <c:v>0.31</c:v>
                </c:pt>
                <c:pt idx="6">
                  <c:v>1.44</c:v>
                </c:pt>
                <c:pt idx="7">
                  <c:v>-0.12</c:v>
                </c:pt>
                <c:pt idx="8">
                  <c:v>-4.0000000000000008E-2</c:v>
                </c:pt>
                <c:pt idx="9">
                  <c:v>-0.74</c:v>
                </c:pt>
                <c:pt idx="10">
                  <c:v>0.18000000000000002</c:v>
                </c:pt>
                <c:pt idx="11">
                  <c:v>-1.999999999999999E-2</c:v>
                </c:pt>
                <c:pt idx="12">
                  <c:v>1.19</c:v>
                </c:pt>
                <c:pt idx="13">
                  <c:v>-0.35</c:v>
                </c:pt>
                <c:pt idx="14">
                  <c:v>0.51</c:v>
                </c:pt>
                <c:pt idx="15">
                  <c:v>1.05</c:v>
                </c:pt>
                <c:pt idx="16">
                  <c:v>-0.90000000000000013</c:v>
                </c:pt>
                <c:pt idx="17">
                  <c:v>1.9</c:v>
                </c:pt>
                <c:pt idx="18">
                  <c:v>-0.25</c:v>
                </c:pt>
                <c:pt idx="19">
                  <c:v>-0.06</c:v>
                </c:pt>
                <c:pt idx="20">
                  <c:v>0.09</c:v>
                </c:pt>
                <c:pt idx="21">
                  <c:v>-0.63</c:v>
                </c:pt>
                <c:pt idx="22">
                  <c:v>-0.2</c:v>
                </c:pt>
                <c:pt idx="23">
                  <c:v>0.75</c:v>
                </c:pt>
              </c:numCache>
            </c:numRef>
          </c:xVal>
          <c:yVal>
            <c:numRef>
              <c:f>'графіки '!$I$9:$I$32</c:f>
              <c:numCache>
                <c:formatCode>0%</c:formatCode>
                <c:ptCount val="24"/>
                <c:pt idx="0">
                  <c:v>0.63</c:v>
                </c:pt>
                <c:pt idx="1">
                  <c:v>-5.0000000000000031E-2</c:v>
                </c:pt>
                <c:pt idx="2">
                  <c:v>0.18000000000000002</c:v>
                </c:pt>
                <c:pt idx="3">
                  <c:v>0.42</c:v>
                </c:pt>
                <c:pt idx="4">
                  <c:v>0.18999999999999995</c:v>
                </c:pt>
                <c:pt idx="5">
                  <c:v>-1.79</c:v>
                </c:pt>
                <c:pt idx="6">
                  <c:v>0.25</c:v>
                </c:pt>
                <c:pt idx="7">
                  <c:v>0.32000000000000006</c:v>
                </c:pt>
                <c:pt idx="8">
                  <c:v>0.32999999999999996</c:v>
                </c:pt>
                <c:pt idx="9">
                  <c:v>0.52</c:v>
                </c:pt>
                <c:pt idx="10">
                  <c:v>-0.87</c:v>
                </c:pt>
                <c:pt idx="11">
                  <c:v>0.32999999999999996</c:v>
                </c:pt>
                <c:pt idx="12">
                  <c:v>-0.87</c:v>
                </c:pt>
                <c:pt idx="13">
                  <c:v>-0.23999999999999996</c:v>
                </c:pt>
                <c:pt idx="14">
                  <c:v>-0.1</c:v>
                </c:pt>
                <c:pt idx="15">
                  <c:v>-3.0000000000000027E-2</c:v>
                </c:pt>
                <c:pt idx="16">
                  <c:v>0.23000000000000004</c:v>
                </c:pt>
                <c:pt idx="17">
                  <c:v>-0.74</c:v>
                </c:pt>
                <c:pt idx="18">
                  <c:v>0.33999999999999997</c:v>
                </c:pt>
                <c:pt idx="19">
                  <c:v>0.20999999999999996</c:v>
                </c:pt>
                <c:pt idx="20">
                  <c:v>-1.9999999999999962E-2</c:v>
                </c:pt>
                <c:pt idx="21">
                  <c:v>0.22999999999999998</c:v>
                </c:pt>
                <c:pt idx="22">
                  <c:v>0.38999999999999996</c:v>
                </c:pt>
                <c:pt idx="23">
                  <c:v>0.15999999999999998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BC8C-4E46-B766-2A660F72CE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6098560"/>
        <c:axId val="116100480"/>
      </c:scatterChart>
      <c:valAx>
        <c:axId val="116098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16100480"/>
        <c:crosses val="autoZero"/>
        <c:crossBetween val="midCat"/>
      </c:valAx>
      <c:valAx>
        <c:axId val="116100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16098560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uk-UA"/>
              <a:t>Рейтинги </a:t>
            </a:r>
            <a:r>
              <a:rPr lang="uk-UA" u="sng"/>
              <a:t>ОС Волинської області</a:t>
            </a:r>
            <a:r>
              <a:rPr lang="uk-UA"/>
              <a:t> </a:t>
            </a:r>
            <a:r>
              <a:rPr lang="uk-UA" sz="1800" b="1" i="0" u="none" strike="noStrike" baseline="0">
                <a:effectLst/>
              </a:rPr>
              <a:t>за </a:t>
            </a:r>
            <a:r>
              <a:rPr lang="uk-UA" sz="1800" b="1" i="0" baseline="0">
                <a:effectLst/>
              </a:rPr>
              <a:t>І півріччя 2020 року</a:t>
            </a:r>
            <a:endParaRPr lang="ru-RU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0944215703287755E-2"/>
          <c:y val="0.10891454704350445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'!$C$166</c:f>
                  <c:strCache>
                    <c:ptCount val="1"/>
                    <c:pt idx="0">
                      <c:v>Володимир-Волинський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{1A2AEAA8-20EC-4742-B614-325C076694D2}</c15:txfldGUID>
                      <c15:f>'графіки '!$C$166</c15:f>
                      <c15:dlblFieldTableCache>
                        <c:ptCount val="1"/>
                        <c:pt idx="0">
                          <c:v>Володимир-Волинський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6062-42B2-8FCF-F17A5ED53C79}"/>
                </c:ext>
              </c:extLst>
            </c:dLbl>
            <c:dLbl>
              <c:idx val="1"/>
              <c:tx>
                <c:strRef>
                  <c:f>'графіки '!$C$167</c:f>
                  <c:strCache>
                    <c:ptCount val="1"/>
                    <c:pt idx="0">
                      <c:v>Горохівський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{F4C27373-9958-41D4-BB9C-34A73EF3B1B1}</c15:txfldGUID>
                      <c15:f>'графіки '!$C$167</c15:f>
                      <c15:dlblFieldTableCache>
                        <c:ptCount val="1"/>
                        <c:pt idx="0">
                          <c:v>Горохівський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6062-42B2-8FCF-F17A5ED53C79}"/>
                </c:ext>
              </c:extLst>
            </c:dLbl>
            <c:dLbl>
              <c:idx val="2"/>
              <c:tx>
                <c:strRef>
                  <c:f>'графіки '!$C$168</c:f>
                  <c:strCache>
                    <c:ptCount val="1"/>
                    <c:pt idx="0">
                      <c:v>Камінь-Каширський районний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{E3FAE2E0-78FB-49BD-A842-30C3C585A232}</c15:txfldGUID>
                      <c15:f>'графіки '!$C$168</c15:f>
                      <c15:dlblFieldTableCache>
                        <c:ptCount val="1"/>
                        <c:pt idx="0">
                          <c:v>Камінь-Каширський районний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6062-42B2-8FCF-F17A5ED53C79}"/>
                </c:ext>
              </c:extLst>
            </c:dLbl>
            <c:dLbl>
              <c:idx val="3"/>
              <c:tx>
                <c:strRef>
                  <c:f>'графіки '!$C$169</c:f>
                  <c:strCache>
                    <c:ptCount val="1"/>
                    <c:pt idx="0">
                      <c:v>Ківерцівський районний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{EC9CF230-08CD-4886-BB6D-E34BFB0C6293}</c15:txfldGUID>
                      <c15:f>'графіки '!$C$169</c15:f>
                      <c15:dlblFieldTableCache>
                        <c:ptCount val="1"/>
                        <c:pt idx="0">
                          <c:v>Ківерцівський районний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6062-42B2-8FCF-F17A5ED53C79}"/>
                </c:ext>
              </c:extLst>
            </c:dLbl>
            <c:dLbl>
              <c:idx val="4"/>
              <c:tx>
                <c:strRef>
                  <c:f>'графіки '!$C$170</c:f>
                  <c:strCache>
                    <c:ptCount val="1"/>
                    <c:pt idx="0">
                      <c:v>Ковельський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{0D62CBE0-470A-403F-A9DF-83E1DB9A7CF8}</c15:txfldGUID>
                      <c15:f>'графіки '!$C$170</c15:f>
                      <c15:dlblFieldTableCache>
                        <c:ptCount val="1"/>
                        <c:pt idx="0">
                          <c:v>Ковельський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6062-42B2-8FCF-F17A5ED53C79}"/>
                </c:ext>
              </c:extLst>
            </c:dLbl>
            <c:dLbl>
              <c:idx val="5"/>
              <c:tx>
                <c:strRef>
                  <c:f>'графіки '!$C$171</c:f>
                  <c:strCache>
                    <c:ptCount val="1"/>
                    <c:pt idx="0">
                      <c:v>Луцький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{BEE287C8-589A-480F-9A0E-4104E1FCE07F}</c15:txfldGUID>
                      <c15:f>'графіки '!$C$171</c15:f>
                      <c15:dlblFieldTableCache>
                        <c:ptCount val="1"/>
                        <c:pt idx="0">
                          <c:v>Луцький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6062-42B2-8FCF-F17A5ED53C79}"/>
                </c:ext>
              </c:extLst>
            </c:dLbl>
            <c:dLbl>
              <c:idx val="6"/>
              <c:tx>
                <c:strRef>
                  <c:f>'графіки '!$C$172</c:f>
                  <c:strCache>
                    <c:ptCount val="1"/>
                    <c:pt idx="0">
                      <c:v>Любомльський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{856F8BA1-D283-4FC5-9F9C-0D5FED6A4107}</c15:txfldGUID>
                      <c15:f>'графіки '!$C$172</c15:f>
                      <c15:dlblFieldTableCache>
                        <c:ptCount val="1"/>
                        <c:pt idx="0">
                          <c:v>Любомльський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6062-42B2-8FCF-F17A5ED53C79}"/>
                </c:ext>
              </c:extLst>
            </c:dLbl>
            <c:dLbl>
              <c:idx val="7"/>
              <c:tx>
                <c:strRef>
                  <c:f>'графіки '!$C$173</c:f>
                  <c:strCache>
                    <c:ptCount val="1"/>
                    <c:pt idx="0">
                      <c:v>Маневицький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{930D8A0D-1084-4296-9535-D4122C6D48C4}</c15:txfldGUID>
                      <c15:f>'графіки '!$C$173</c15:f>
                      <c15:dlblFieldTableCache>
                        <c:ptCount val="1"/>
                        <c:pt idx="0">
                          <c:v>Маневицький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6062-42B2-8FCF-F17A5ED53C79}"/>
                </c:ext>
              </c:extLst>
            </c:dLbl>
            <c:dLbl>
              <c:idx val="8"/>
              <c:tx>
                <c:strRef>
                  <c:f>'графіки '!$C$174</c:f>
                  <c:strCache>
                    <c:ptCount val="1"/>
                    <c:pt idx="0">
                      <c:v>Нововолинський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{7CF7EEA2-D67E-4DAD-988B-044D19858D62}</c15:txfldGUID>
                      <c15:f>'графіки '!$C$174</c15:f>
                      <c15:dlblFieldTableCache>
                        <c:ptCount val="1"/>
                        <c:pt idx="0">
                          <c:v>Нововолинський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6062-42B2-8FCF-F17A5ED53C79}"/>
                </c:ext>
              </c:extLst>
            </c:dLbl>
            <c:dLbl>
              <c:idx val="9"/>
              <c:tx>
                <c:strRef>
                  <c:f>'графіки '!$C$175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{394C5725-4AA1-44B8-864A-0086DC5A55F0}</c15:txfldGUID>
                      <c15:f>'графіки '!$C$175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6062-42B2-8FCF-F17A5ED53C79}"/>
                </c:ext>
              </c:extLst>
            </c:dLbl>
            <c:dLbl>
              <c:idx val="10"/>
              <c:tx>
                <c:strRef>
                  <c:f>'графіки '!$C$176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{8EDE0425-43ED-47C1-899F-05DA943294A8}</c15:txfldGUID>
                      <c15:f>'графіки '!$C$176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6062-42B2-8FCF-F17A5ED53C79}"/>
                </c:ext>
              </c:extLst>
            </c:dLbl>
            <c:dLbl>
              <c:idx val="11"/>
              <c:tx>
                <c:strRef>
                  <c:f>'графіки '!$C$177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{2CD53F91-E869-4D13-8B30-38D687B0E8FF}</c15:txfldGUID>
                      <c15:f>'графіки '!$C$177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6062-42B2-8FCF-F17A5ED53C79}"/>
                </c:ext>
              </c:extLst>
            </c:dLbl>
            <c:dLbl>
              <c:idx val="12"/>
              <c:tx>
                <c:strRef>
                  <c:f>'графіки '!$C$178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{37E649CC-C34F-4B99-9946-468500D487F2}</c15:txfldGUID>
                      <c15:f>'графіки '!$C$178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6062-42B2-8FCF-F17A5ED53C79}"/>
                </c:ext>
              </c:extLst>
            </c:dLbl>
            <c:dLbl>
              <c:idx val="13"/>
              <c:tx>
                <c:strRef>
                  <c:f>'графіки '!$C$179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{341D52F6-C5EA-4D5C-A963-67DEF01F03A8}</c15:txfldGUID>
                      <c15:f>'графіки '!$C$179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6062-42B2-8FCF-F17A5ED53C79}"/>
                </c:ext>
              </c:extLst>
            </c:dLbl>
            <c:dLbl>
              <c:idx val="14"/>
              <c:tx>
                <c:strRef>
                  <c:f>'графіки '!$C$180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{6A4C2520-615E-436B-AC6F-C7D130AF05BA}</c15:txfldGUID>
                      <c15:f>'графіки '!$C$180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6062-42B2-8FCF-F17A5ED53C79}"/>
                </c:ext>
              </c:extLst>
            </c:dLbl>
            <c:dLbl>
              <c:idx val="15"/>
              <c:tx>
                <c:strRef>
                  <c:f>'графіки '!$C$181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{3BB958B7-3043-4E84-9169-B77924A80F19}</c15:txfldGUID>
                      <c15:f>'графіки '!$C$181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6062-42B2-8FCF-F17A5ED53C79}"/>
                </c:ext>
              </c:extLst>
            </c:dLbl>
            <c:dLbl>
              <c:idx val="16"/>
              <c:tx>
                <c:strRef>
                  <c:f>'графіки '!$C$182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{5618F6D1-F74A-4747-BF54-3ABC10CC8182}</c15:txfldGUID>
                      <c15:f>'графіки '!$C$182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6062-42B2-8FCF-F17A5ED53C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'!$H$166:$H$182</c:f>
              <c:numCache>
                <c:formatCode>0%</c:formatCode>
                <c:ptCount val="17"/>
                <c:pt idx="0">
                  <c:v>0.17</c:v>
                </c:pt>
                <c:pt idx="1">
                  <c:v>0.23</c:v>
                </c:pt>
                <c:pt idx="2">
                  <c:v>-0.26</c:v>
                </c:pt>
                <c:pt idx="3">
                  <c:v>0.19999999999999998</c:v>
                </c:pt>
                <c:pt idx="4">
                  <c:v>0.48000000000000004</c:v>
                </c:pt>
                <c:pt idx="5">
                  <c:v>0.30999999999999994</c:v>
                </c:pt>
                <c:pt idx="6">
                  <c:v>0.19000000000000003</c:v>
                </c:pt>
                <c:pt idx="7">
                  <c:v>-0.41999999999999993</c:v>
                </c:pt>
                <c:pt idx="8">
                  <c:v>0.77</c:v>
                </c:pt>
              </c:numCache>
            </c:numRef>
          </c:xVal>
          <c:yVal>
            <c:numRef>
              <c:f>'графіки '!$I$166:$I$182</c:f>
              <c:numCache>
                <c:formatCode>0%</c:formatCode>
                <c:ptCount val="17"/>
                <c:pt idx="0">
                  <c:v>-0.88</c:v>
                </c:pt>
                <c:pt idx="1">
                  <c:v>-0.84</c:v>
                </c:pt>
                <c:pt idx="2">
                  <c:v>-7.9999999999999974E-2</c:v>
                </c:pt>
                <c:pt idx="3">
                  <c:v>-0.56000000000000005</c:v>
                </c:pt>
                <c:pt idx="4">
                  <c:v>-0.59000000000000008</c:v>
                </c:pt>
                <c:pt idx="5">
                  <c:v>-3.9999999999999966E-2</c:v>
                </c:pt>
                <c:pt idx="6">
                  <c:v>-0.43999999999999995</c:v>
                </c:pt>
                <c:pt idx="7">
                  <c:v>-0.80999999999999994</c:v>
                </c:pt>
                <c:pt idx="8">
                  <c:v>-0.72000000000000008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6062-42B2-8FCF-F17A5ED53C7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9019392"/>
        <c:axId val="119033856"/>
      </c:scatterChart>
      <c:valAx>
        <c:axId val="119019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19033856"/>
        <c:crosses val="autoZero"/>
        <c:crossBetween val="midCat"/>
      </c:valAx>
      <c:valAx>
        <c:axId val="11903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19019392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/>
              <a:t>Рейтинги </a:t>
            </a:r>
            <a:r>
              <a:rPr lang="uk-UA" sz="1800" u="sng"/>
              <a:t>ОС Дніпропетровської  області</a:t>
            </a:r>
            <a:r>
              <a:rPr lang="uk-UA" sz="1800" u="none"/>
              <a:t> </a:t>
            </a:r>
            <a:r>
              <a:rPr lang="uk-UA" sz="1800" b="1" i="0" u="none" strike="noStrike" baseline="0">
                <a:effectLst/>
              </a:rPr>
              <a:t>за </a:t>
            </a:r>
            <a:r>
              <a:rPr lang="uk-UA" sz="1800" b="1" i="0" baseline="0">
                <a:effectLst/>
              </a:rPr>
              <a:t>І півріччя 2020 року</a:t>
            </a:r>
            <a:endParaRPr lang="ru-RU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uk-UA" sz="18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0944215703287755E-2"/>
          <c:y val="0.10891454704350445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'!$C$184</c:f>
                  <c:strCache>
                    <c:ptCount val="1"/>
                    <c:pt idx="0">
                      <c:v>Васильківський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{E08B056B-A0E7-4F58-8B89-3B2C8F48C306}</c15:txfldGUID>
                      <c15:f>'графіки '!$C$184</c15:f>
                      <c15:dlblFieldTableCache>
                        <c:ptCount val="1"/>
                        <c:pt idx="0">
                          <c:v>Васильківський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3419-48DD-A3AD-C10A507F69AD}"/>
                </c:ext>
              </c:extLst>
            </c:dLbl>
            <c:dLbl>
              <c:idx val="1"/>
              <c:tx>
                <c:strRef>
                  <c:f>'графіки '!$C$185</c:f>
                  <c:strCache>
                    <c:ptCount val="1"/>
                    <c:pt idx="0">
                      <c:v>Верхньодніпровський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{0AE7D673-F8F8-41CC-9230-AC3630A78B7C}</c15:txfldGUID>
                      <c15:f>'графіки '!$C$185</c15:f>
                      <c15:dlblFieldTableCache>
                        <c:ptCount val="1"/>
                        <c:pt idx="0">
                          <c:v>Верхньодніпровський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3419-48DD-A3AD-C10A507F69AD}"/>
                </c:ext>
              </c:extLst>
            </c:dLbl>
            <c:dLbl>
              <c:idx val="2"/>
              <c:tx>
                <c:strRef>
                  <c:f>'графіки '!$C$186</c:f>
                  <c:strCache>
                    <c:ptCount val="1"/>
                    <c:pt idx="0">
                      <c:v>Нікопольський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{8C63521D-0122-434E-A6B3-A098BFB0942D}</c15:txfldGUID>
                      <c15:f>'графіки '!$C$186</c15:f>
                      <c15:dlblFieldTableCache>
                        <c:ptCount val="1"/>
                        <c:pt idx="0">
                          <c:v>Нікопольський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3419-48DD-A3AD-C10A507F69AD}"/>
                </c:ext>
              </c:extLst>
            </c:dLbl>
            <c:dLbl>
              <c:idx val="3"/>
              <c:tx>
                <c:strRef>
                  <c:f>'графіки '!$C$187</c:f>
                  <c:strCache>
                    <c:ptCount val="1"/>
                    <c:pt idx="0">
                      <c:v>Новомосковський 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{C3A8393B-E4C7-4134-89B7-E1E8BDE94F2E}</c15:txfldGUID>
                      <c15:f>'графіки '!$C$187</c15:f>
                      <c15:dlblFieldTableCache>
                        <c:ptCount val="1"/>
                        <c:pt idx="0">
                          <c:v>Новомосковський 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3419-48DD-A3AD-C10A507F69AD}"/>
                </c:ext>
              </c:extLst>
            </c:dLbl>
            <c:dLbl>
              <c:idx val="4"/>
              <c:tx>
                <c:strRef>
                  <c:f>'графіки '!$C$188</c:f>
                  <c:strCache>
                    <c:ptCount val="1"/>
                    <c:pt idx="0">
                      <c:v>Окружний суд міста Кам'янського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{402FBC75-2D19-44AD-B285-D11DC68DD747}</c15:txfldGUID>
                      <c15:f>'графіки '!$C$188</c15:f>
                      <c15:dlblFieldTableCache>
                        <c:ptCount val="1"/>
                        <c:pt idx="0">
                          <c:v>Окружний суд міста Кам'янського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3419-48DD-A3AD-C10A507F69AD}"/>
                </c:ext>
              </c:extLst>
            </c:dLbl>
            <c:dLbl>
              <c:idx val="5"/>
              <c:tx>
                <c:strRef>
                  <c:f>'графіки '!$C$189</c:f>
                  <c:strCache>
                    <c:ptCount val="1"/>
                    <c:pt idx="0">
                      <c:v>Павлоградський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{69C0A1C8-58D1-44D5-84CA-C18835F87C10}</c15:txfldGUID>
                      <c15:f>'графіки '!$C$189</c15:f>
                      <c15:dlblFieldTableCache>
                        <c:ptCount val="1"/>
                        <c:pt idx="0">
                          <c:v>Павлоградський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3419-48DD-A3AD-C10A507F69AD}"/>
                </c:ext>
              </c:extLst>
            </c:dLbl>
            <c:dLbl>
              <c:idx val="6"/>
              <c:tx>
                <c:strRef>
                  <c:f>'графіки '!$C$190</c:f>
                  <c:strCache>
                    <c:ptCount val="1"/>
                    <c:pt idx="0">
                      <c:v>Петриківський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{3F72ACC7-CA8B-41FD-912B-9AB83E0ACDF0}</c15:txfldGUID>
                      <c15:f>'графіки '!$C$190</c15:f>
                      <c15:dlblFieldTableCache>
                        <c:ptCount val="1"/>
                        <c:pt idx="0">
                          <c:v>Петриківський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3419-48DD-A3AD-C10A507F69AD}"/>
                </c:ext>
              </c:extLst>
            </c:dLbl>
            <c:dLbl>
              <c:idx val="7"/>
              <c:tx>
                <c:strRef>
                  <c:f>'графіки '!$C$191</c:f>
                  <c:strCache>
                    <c:ptCount val="1"/>
                    <c:pt idx="0">
                      <c:v>Петропавлівський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{411441C5-805F-4730-AB06-DC438BE6B19C}</c15:txfldGUID>
                      <c15:f>'графіки '!$C$191</c15:f>
                      <c15:dlblFieldTableCache>
                        <c:ptCount val="1"/>
                        <c:pt idx="0">
                          <c:v>Петропавлівський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3419-48DD-A3AD-C10A507F69AD}"/>
                </c:ext>
              </c:extLst>
            </c:dLbl>
            <c:dLbl>
              <c:idx val="8"/>
              <c:tx>
                <c:strRef>
                  <c:f>'графіки '!$C$192</c:f>
                  <c:strCache>
                    <c:ptCount val="1"/>
                    <c:pt idx="0">
                      <c:v>П'ятихатський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{C96D4307-B68D-4CAD-819A-3A357CDAE5C5}</c15:txfldGUID>
                      <c15:f>'графіки '!$C$192</c15:f>
                      <c15:dlblFieldTableCache>
                        <c:ptCount val="1"/>
                        <c:pt idx="0">
                          <c:v>П'ятихатський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3419-48DD-A3AD-C10A507F69AD}"/>
                </c:ext>
              </c:extLst>
            </c:dLbl>
            <c:dLbl>
              <c:idx val="9"/>
              <c:tx>
                <c:strRef>
                  <c:f>'графіки '!$C$193</c:f>
                  <c:strCache>
                    <c:ptCount val="1"/>
                    <c:pt idx="0">
                      <c:v>Синельніківський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{9981BD62-B537-46F3-916D-BF4167673F49}</c15:txfldGUID>
                      <c15:f>'графіки '!$C$193</c15:f>
                      <c15:dlblFieldTableCache>
                        <c:ptCount val="1"/>
                        <c:pt idx="0">
                          <c:v>Синельніківський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3419-48DD-A3AD-C10A507F69AD}"/>
                </c:ext>
              </c:extLst>
            </c:dLbl>
            <c:dLbl>
              <c:idx val="10"/>
              <c:tx>
                <c:strRef>
                  <c:f>'графіки '!$C$194</c:f>
                  <c:strCache>
                    <c:ptCount val="1"/>
                    <c:pt idx="0">
                      <c:v>Перший окружний суд міста Дніпра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{7A372DD1-53BC-4EAF-9AF4-BB4AE3F019DA}</c15:txfldGUID>
                      <c15:f>'графіки '!$C$194</c15:f>
                      <c15:dlblFieldTableCache>
                        <c:ptCount val="1"/>
                        <c:pt idx="0">
                          <c:v>Перший окружний суд міста Дніпра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3419-48DD-A3AD-C10A507F69AD}"/>
                </c:ext>
              </c:extLst>
            </c:dLbl>
            <c:dLbl>
              <c:idx val="11"/>
              <c:tx>
                <c:strRef>
                  <c:f>'графіки '!$C$195</c:f>
                  <c:strCache>
                    <c:ptCount val="1"/>
                    <c:pt idx="0">
                      <c:v>Другий окружний суд міста Дніпра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{9F4DB280-9098-4967-8E25-C4128230B4F6}</c15:txfldGUID>
                      <c15:f>'графіки '!$C$195</c15:f>
                      <c15:dlblFieldTableCache>
                        <c:ptCount val="1"/>
                        <c:pt idx="0">
                          <c:v>Другий окружний суд міста Дніпра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3419-48DD-A3AD-C10A507F69AD}"/>
                </c:ext>
              </c:extLst>
            </c:dLbl>
            <c:dLbl>
              <c:idx val="12"/>
              <c:tx>
                <c:strRef>
                  <c:f>'графіки '!$C$196</c:f>
                  <c:strCache>
                    <c:ptCount val="1"/>
                    <c:pt idx="0">
                      <c:v>Третій окружний суд міста Дніпра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{C3E2AFFF-735C-4513-B5E0-D7FA0D0A0290}</c15:txfldGUID>
                      <c15:f>'графіки '!$C$196</c15:f>
                      <c15:dlblFieldTableCache>
                        <c:ptCount val="1"/>
                        <c:pt idx="0">
                          <c:v>Третій окружний суд міста Дніпра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3419-48DD-A3AD-C10A507F69AD}"/>
                </c:ext>
              </c:extLst>
            </c:dLbl>
            <c:dLbl>
              <c:idx val="13"/>
              <c:tx>
                <c:strRef>
                  <c:f>'графіки '!$C$197</c:f>
                  <c:strCache>
                    <c:ptCount val="1"/>
                    <c:pt idx="0">
                      <c:v>Четвертий окружний суд міста Дніпра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{298F2D9E-862C-4FDD-B2EF-6C45B4D8A859}</c15:txfldGUID>
                      <c15:f>'графіки '!$C$197</c15:f>
                      <c15:dlblFieldTableCache>
                        <c:ptCount val="1"/>
                        <c:pt idx="0">
                          <c:v>Четвертий окружний суд міста Дніпра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3419-48DD-A3AD-C10A507F69AD}"/>
                </c:ext>
              </c:extLst>
            </c:dLbl>
            <c:dLbl>
              <c:idx val="14"/>
              <c:tx>
                <c:strRef>
                  <c:f>'графіки '!$C$198</c:f>
                  <c:strCache>
                    <c:ptCount val="1"/>
                    <c:pt idx="0">
                      <c:v>П'ятий окружний суд міста Дніпра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{BD3927C5-F7DE-4F47-971A-CF5CD17E9165}</c15:txfldGUID>
                      <c15:f>'графіки '!$C$198</c15:f>
                      <c15:dlblFieldTableCache>
                        <c:ptCount val="1"/>
                        <c:pt idx="0">
                          <c:v>П'ятий окружний суд міста Дніпра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3419-48DD-A3AD-C10A507F69AD}"/>
                </c:ext>
              </c:extLst>
            </c:dLbl>
            <c:dLbl>
              <c:idx val="15"/>
              <c:tx>
                <c:strRef>
                  <c:f>'графіки '!$C$199</c:f>
                  <c:strCache>
                    <c:ptCount val="1"/>
                    <c:pt idx="0">
                      <c:v>Перший окружний суд міста 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{22D4018B-3D2E-4549-861C-2A1A95AB8E43}</c15:txfldGUID>
                      <c15:f>'графіки '!$C$199</c15:f>
                      <c15:dlblFieldTableCache>
                        <c:ptCount val="1"/>
                        <c:pt idx="0">
                          <c:v>Перший окружний суд міста Кривого Рогу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3419-48DD-A3AD-C10A507F69AD}"/>
                </c:ext>
              </c:extLst>
            </c:dLbl>
            <c:dLbl>
              <c:idx val="16"/>
              <c:tx>
                <c:strRef>
                  <c:f>'графіки '!$C$200</c:f>
                  <c:strCache>
                    <c:ptCount val="1"/>
                    <c:pt idx="0">
                      <c:v>Другий окружний суд міста 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{74E3B1B0-CCB9-4C07-9841-E3A78235D945}</c15:txfldGUID>
                      <c15:f>'графіки '!$C$200</c15:f>
                      <c15:dlblFieldTableCache>
                        <c:ptCount val="1"/>
                        <c:pt idx="0">
                          <c:v>Другий окружний суд міста Кривого Рогу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3419-48DD-A3AD-C10A507F69AD}"/>
                </c:ext>
              </c:extLst>
            </c:dLbl>
            <c:dLbl>
              <c:idx val="17"/>
              <c:tx>
                <c:strRef>
                  <c:f>'графіки '!$C$201</c:f>
                  <c:strCache>
                    <c:ptCount val="1"/>
                    <c:pt idx="0">
                      <c:v>Третій окружний суд міста 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{9E52949F-96CD-4D4F-A23A-6E250A05BEE5}</c15:txfldGUID>
                      <c15:f>'графіки '!$C$201</c15:f>
                      <c15:dlblFieldTableCache>
                        <c:ptCount val="1"/>
                        <c:pt idx="0">
                          <c:v>Третій окружний суд міста Кривого Рогу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3419-48DD-A3AD-C10A507F69AD}"/>
                </c:ext>
              </c:extLst>
            </c:dLbl>
            <c:dLbl>
              <c:idx val="18"/>
              <c:tx>
                <c:strRef>
                  <c:f>'графіки '!$C$202</c:f>
                  <c:strCache>
                    <c:ptCount val="1"/>
                    <c:pt idx="0">
                      <c:v>Четвертий окружний суд міста 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{3EF2CB1D-7299-4D03-A43C-89616DE4D70A}</c15:txfldGUID>
                      <c15:f>'графіки '!$C$202</c15:f>
                      <c15:dlblFieldTableCache>
                        <c:ptCount val="1"/>
                        <c:pt idx="0">
                          <c:v>Четвертий окружний суд міста Кривого Рогу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3419-48DD-A3AD-C10A507F69AD}"/>
                </c:ext>
              </c:extLst>
            </c:dLbl>
            <c:dLbl>
              <c:idx val="19"/>
              <c:tx>
                <c:strRef>
                  <c:f>'графіки '!$C$203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{78F55D8B-9FA0-4855-8BD8-6A563482A002}</c15:txfldGUID>
                      <c15:f>'графіки '!$C$203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3419-48DD-A3AD-C10A507F69AD}"/>
                </c:ext>
              </c:extLst>
            </c:dLbl>
            <c:dLbl>
              <c:idx val="20"/>
              <c:tx>
                <c:strRef>
                  <c:f>'графіки '!$C$204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{EAB3994C-D97D-40D5-A665-5204B7598378}</c15:txfldGUID>
                      <c15:f>'графіки '!$C$204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3419-48DD-A3AD-C10A507F69AD}"/>
                </c:ext>
              </c:extLst>
            </c:dLbl>
            <c:dLbl>
              <c:idx val="21"/>
              <c:tx>
                <c:strRef>
                  <c:f>'графіки '!$C$205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{40DF1E7B-2006-425B-ADA4-583C34FAD379}</c15:txfldGUID>
                      <c15:f>'графіки '!$C$205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3419-48DD-A3AD-C10A507F69AD}"/>
                </c:ext>
              </c:extLst>
            </c:dLbl>
            <c:dLbl>
              <c:idx val="22"/>
              <c:tx>
                <c:strRef>
                  <c:f>'графіки '!$C$206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{EDDEEE2B-8152-4082-92F2-50803F22AF3F}</c15:txfldGUID>
                      <c15:f>'графіки '!$C$206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3419-48DD-A3AD-C10A507F69AD}"/>
                </c:ext>
              </c:extLst>
            </c:dLbl>
            <c:dLbl>
              <c:idx val="23"/>
              <c:tx>
                <c:strRef>
                  <c:f>'графіки '!$C$207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{0FD260C5-0722-4C28-A1EB-C8846606C714}</c15:txfldGUID>
                      <c15:f>'графіки '!$C$207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3419-48DD-A3AD-C10A507F69AD}"/>
                </c:ext>
              </c:extLst>
            </c:dLbl>
            <c:dLbl>
              <c:idx val="24"/>
              <c:tx>
                <c:strRef>
                  <c:f>'графіки '!$C$208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{EF535BA0-D9C7-4910-B6C1-512CD525D9A1}</c15:txfldGUID>
                      <c15:f>'графіки '!$C$208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3419-48DD-A3AD-C10A507F69AD}"/>
                </c:ext>
              </c:extLst>
            </c:dLbl>
            <c:dLbl>
              <c:idx val="25"/>
              <c:tx>
                <c:strRef>
                  <c:f>'графіки '!$C$209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{565B3CDF-5206-4CA2-A64A-55006E5A1574}</c15:txfldGUID>
                      <c15:f>'графіки '!$C$209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3419-48DD-A3AD-C10A507F69AD}"/>
                </c:ext>
              </c:extLst>
            </c:dLbl>
            <c:dLbl>
              <c:idx val="26"/>
              <c:tx>
                <c:strRef>
                  <c:f>'графіки '!$C$210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{A9B5EAD7-6938-41FB-9BE0-953B0431F34A}</c15:txfldGUID>
                      <c15:f>'графіки '!$C$210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3419-48DD-A3AD-C10A507F69AD}"/>
                </c:ext>
              </c:extLst>
            </c:dLbl>
            <c:dLbl>
              <c:idx val="27"/>
              <c:tx>
                <c:strRef>
                  <c:f>'графіки '!$C$211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{AD15A8D2-B4EA-4B63-B735-B654F410454A}</c15:txfldGUID>
                      <c15:f>'графіки '!$C$211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3419-48DD-A3AD-C10A507F69AD}"/>
                </c:ext>
              </c:extLst>
            </c:dLbl>
            <c:dLbl>
              <c:idx val="28"/>
              <c:tx>
                <c:strRef>
                  <c:f>'графіки '!$C$212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{C05E0897-C0D8-4FCE-ADB6-CF908C80F805}</c15:txfldGUID>
                      <c15:f>'графіки '!$C$212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C-3419-48DD-A3AD-C10A507F69AD}"/>
                </c:ext>
              </c:extLst>
            </c:dLbl>
            <c:dLbl>
              <c:idx val="29"/>
              <c:tx>
                <c:strRef>
                  <c:f>'графіки '!$C$213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{2E98343B-1A7D-41D7-9D33-EDBA32E3E35E}</c15:txfldGUID>
                      <c15:f>'графіки '!$C$213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D-3419-48DD-A3AD-C10A507F69AD}"/>
                </c:ext>
              </c:extLst>
            </c:dLbl>
            <c:dLbl>
              <c:idx val="30"/>
              <c:tx>
                <c:strRef>
                  <c:f>'графіки '!$C$214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{E17F1F85-3F25-4C4E-95AD-5AAD32609E3D}</c15:txfldGUID>
                      <c15:f>'графіки '!$C$214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E-3419-48DD-A3AD-C10A507F69AD}"/>
                </c:ext>
              </c:extLst>
            </c:dLbl>
            <c:dLbl>
              <c:idx val="31"/>
              <c:tx>
                <c:strRef>
                  <c:f>'графіки '!$C$215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{385AE661-C191-4328-B348-B54AA99E4455}</c15:txfldGUID>
                      <c15:f>'графіки '!$C$215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F-3419-48DD-A3AD-C10A507F69AD}"/>
                </c:ext>
              </c:extLst>
            </c:dLbl>
            <c:dLbl>
              <c:idx val="32"/>
              <c:tx>
                <c:strRef>
                  <c:f>'графіки '!$C$216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{E7464E71-C45C-4EF9-93A6-9778A4E5BC9B}</c15:txfldGUID>
                      <c15:f>'графіки '!$C$216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0-3419-48DD-A3AD-C10A507F69AD}"/>
                </c:ext>
              </c:extLst>
            </c:dLbl>
            <c:dLbl>
              <c:idx val="33"/>
              <c:tx>
                <c:strRef>
                  <c:f>'графіки '!$C$217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{DC25D53C-DD0D-4C05-9698-8588EAE3E288}</c15:txfldGUID>
                      <c15:f>'графіки '!$C$217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1-3419-48DD-A3AD-C10A507F69AD}"/>
                </c:ext>
              </c:extLst>
            </c:dLbl>
            <c:dLbl>
              <c:idx val="34"/>
              <c:tx>
                <c:strRef>
                  <c:f>'графіки 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{DB38B921-EAF3-4381-8818-812B0AFFFDA2}</c15:txfldGUID>
                      <c15:f>'графіки '!#REF!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2-3419-48DD-A3AD-C10A507F69AD}"/>
                </c:ext>
              </c:extLst>
            </c:dLbl>
            <c:dLbl>
              <c:idx val="35"/>
              <c:tx>
                <c:strRef>
                  <c:f>'графіки 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{5EE04E82-FA9C-4C38-828E-7CFD700554C1}</c15:txfldGUID>
                      <c15:f>'графіки '!#REF!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3-3419-48DD-A3AD-C10A507F69AD}"/>
                </c:ext>
              </c:extLst>
            </c:dLbl>
            <c:dLbl>
              <c:idx val="36"/>
              <c:tx>
                <c:strRef>
                  <c:f>'графіки 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{CD0AF201-9935-4EBA-81CE-01733167337A}</c15:txfldGUID>
                      <c15:f>'графіки '!#REF!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4-3419-48DD-A3AD-C10A507F69AD}"/>
                </c:ext>
              </c:extLst>
            </c:dLbl>
            <c:dLbl>
              <c:idx val="37"/>
              <c:tx>
                <c:strRef>
                  <c:f>'графіки 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{13886C3E-2301-42F9-B2A6-D836BCAD6445}</c15:txfldGUID>
                      <c15:f>'графіки '!#REF!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5-3419-48DD-A3AD-C10A507F69AD}"/>
                </c:ext>
              </c:extLst>
            </c:dLbl>
            <c:dLbl>
              <c:idx val="38"/>
              <c:tx>
                <c:strRef>
                  <c:f>'графіки 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{2C779485-7A95-410D-A439-7D646015C3BA}</c15:txfldGUID>
                      <c15:f>'графіки '!#REF!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6-3419-48DD-A3AD-C10A507F69AD}"/>
                </c:ext>
              </c:extLst>
            </c:dLbl>
            <c:dLbl>
              <c:idx val="39"/>
              <c:tx>
                <c:strRef>
                  <c:f>'графіки 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{797834B6-017F-4DC8-85B4-4B71F75212F5}</c15:txfldGUID>
                      <c15:f>'графіки '!#REF!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7-3419-48DD-A3AD-C10A507F69AD}"/>
                </c:ext>
              </c:extLst>
            </c:dLbl>
            <c:dLbl>
              <c:idx val="40"/>
              <c:tx>
                <c:strRef>
                  <c:f>'графіки 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{8A1473DD-C01B-4C03-BC10-8BF12053D94C}</c15:txfldGUID>
                      <c15:f>'графіки '!#REF!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8-3419-48DD-A3AD-C10A507F69AD}"/>
                </c:ext>
              </c:extLst>
            </c:dLbl>
            <c:dLbl>
              <c:idx val="41"/>
              <c:tx>
                <c:strRef>
                  <c:f>'графіки 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{8CA4EE35-D522-4001-B023-420935A14537}</c15:txfldGUID>
                      <c15:f>'графіки '!#REF!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9-3419-48DD-A3AD-C10A507F69AD}"/>
                </c:ext>
              </c:extLst>
            </c:dLbl>
            <c:dLbl>
              <c:idx val="42"/>
              <c:tx>
                <c:strRef>
                  <c:f>'графіки 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{F8343EFA-F4B7-4C9D-8202-42B1E822AB07}</c15:txfldGUID>
                      <c15:f>'графіки '!#REF!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A-3419-48DD-A3AD-C10A507F69AD}"/>
                </c:ext>
              </c:extLst>
            </c:dLbl>
            <c:dLbl>
              <c:idx val="43"/>
              <c:tx>
                <c:strRef>
                  <c:f>'графіки '!$C$218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{1D2076ED-C69B-475A-81D9-5DA31D5296D7}</c15:txfldGUID>
                      <c15:f>'графіки '!$C$218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B-3419-48DD-A3AD-C10A507F69AD}"/>
                </c:ext>
              </c:extLst>
            </c:dLbl>
            <c:dLbl>
              <c:idx val="44"/>
              <c:tx>
                <c:strRef>
                  <c:f>'графіки '!$C$219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{891A6963-49CA-4CF1-BAC3-3698C52C5B75}</c15:txfldGUID>
                      <c15:f>'графіки '!$C$219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C-3419-48DD-A3AD-C10A507F69AD}"/>
                </c:ext>
              </c:extLst>
            </c:dLbl>
            <c:dLbl>
              <c:idx val="45"/>
              <c:tx>
                <c:strRef>
                  <c:f>'графіки '!$C$220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{FC7585EA-4340-4333-A821-8052806F6CF8}</c15:txfldGUID>
                      <c15:f>'графіки '!$C$220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D-3419-48DD-A3AD-C10A507F69A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'!$H$184:$H$220</c:f>
              <c:numCache>
                <c:formatCode>0%</c:formatCode>
                <c:ptCount val="37"/>
                <c:pt idx="0">
                  <c:v>-0.15000000000000002</c:v>
                </c:pt>
                <c:pt idx="1">
                  <c:v>-0.23</c:v>
                </c:pt>
                <c:pt idx="2">
                  <c:v>0.13</c:v>
                </c:pt>
                <c:pt idx="3">
                  <c:v>0.43000000000000005</c:v>
                </c:pt>
                <c:pt idx="4">
                  <c:v>0.38</c:v>
                </c:pt>
                <c:pt idx="5">
                  <c:v>-0.16000000000000003</c:v>
                </c:pt>
                <c:pt idx="6">
                  <c:v>0.10999999999999999</c:v>
                </c:pt>
                <c:pt idx="7">
                  <c:v>-0.39</c:v>
                </c:pt>
                <c:pt idx="8">
                  <c:v>-9.9999999999999978E-2</c:v>
                </c:pt>
                <c:pt idx="9">
                  <c:v>0.25</c:v>
                </c:pt>
                <c:pt idx="10">
                  <c:v>0.36</c:v>
                </c:pt>
                <c:pt idx="11">
                  <c:v>0.56999999999999995</c:v>
                </c:pt>
                <c:pt idx="12">
                  <c:v>0.51</c:v>
                </c:pt>
                <c:pt idx="13">
                  <c:v>0.43</c:v>
                </c:pt>
                <c:pt idx="14">
                  <c:v>0.22</c:v>
                </c:pt>
                <c:pt idx="15">
                  <c:v>1.02</c:v>
                </c:pt>
                <c:pt idx="16">
                  <c:v>1.33</c:v>
                </c:pt>
                <c:pt idx="17">
                  <c:v>0.73</c:v>
                </c:pt>
                <c:pt idx="18">
                  <c:v>0.84</c:v>
                </c:pt>
              </c:numCache>
            </c:numRef>
          </c:xVal>
          <c:yVal>
            <c:numRef>
              <c:f>'графіки '!$I$184:$I$220</c:f>
              <c:numCache>
                <c:formatCode>0%</c:formatCode>
                <c:ptCount val="37"/>
                <c:pt idx="0">
                  <c:v>-0.59000000000000008</c:v>
                </c:pt>
                <c:pt idx="1">
                  <c:v>-0.31</c:v>
                </c:pt>
                <c:pt idx="2">
                  <c:v>-0.62</c:v>
                </c:pt>
                <c:pt idx="3">
                  <c:v>-0.87</c:v>
                </c:pt>
                <c:pt idx="4">
                  <c:v>-0.5</c:v>
                </c:pt>
                <c:pt idx="5">
                  <c:v>-0.23</c:v>
                </c:pt>
                <c:pt idx="6">
                  <c:v>-0.69000000000000006</c:v>
                </c:pt>
                <c:pt idx="7">
                  <c:v>2.9999999999999971E-2</c:v>
                </c:pt>
                <c:pt idx="8">
                  <c:v>-8.9999999999999969E-2</c:v>
                </c:pt>
                <c:pt idx="9">
                  <c:v>-1.0699999999999998</c:v>
                </c:pt>
                <c:pt idx="10">
                  <c:v>-0.23000000000000004</c:v>
                </c:pt>
                <c:pt idx="11">
                  <c:v>3.9999999999999952E-2</c:v>
                </c:pt>
                <c:pt idx="12">
                  <c:v>-0.56999999999999995</c:v>
                </c:pt>
                <c:pt idx="13">
                  <c:v>-1.8</c:v>
                </c:pt>
                <c:pt idx="14">
                  <c:v>-0.84</c:v>
                </c:pt>
                <c:pt idx="15">
                  <c:v>-0.30000000000000004</c:v>
                </c:pt>
                <c:pt idx="16">
                  <c:v>-0.62</c:v>
                </c:pt>
                <c:pt idx="17">
                  <c:v>-0.58000000000000007</c:v>
                </c:pt>
                <c:pt idx="18">
                  <c:v>-0.54999999999999993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E-3419-48DD-A3AD-C10A507F69A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9319552"/>
        <c:axId val="119325824"/>
      </c:scatterChart>
      <c:valAx>
        <c:axId val="119319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19325824"/>
        <c:crosses val="autoZero"/>
        <c:crossBetween val="midCat"/>
      </c:valAx>
      <c:valAx>
        <c:axId val="11932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19319552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800"/>
            </a:pPr>
            <a:r>
              <a:rPr lang="uk-UA" sz="1800"/>
              <a:t>Рейтинги </a:t>
            </a:r>
            <a:r>
              <a:rPr lang="uk-UA" sz="1800" u="sng"/>
              <a:t>ОС Донецької області </a:t>
            </a:r>
            <a:r>
              <a:rPr lang="uk-UA" sz="1800" b="1" i="0" u="none" strike="noStrike" baseline="0">
                <a:effectLst/>
              </a:rPr>
              <a:t>за </a:t>
            </a:r>
            <a:r>
              <a:rPr lang="uk-UA" sz="1800" b="1" i="0" baseline="0">
                <a:effectLst/>
              </a:rPr>
              <a:t>І півріччя 2020 року</a:t>
            </a:r>
            <a:endParaRPr lang="ru-RU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6327150166391884E-2"/>
          <c:y val="0.10891462598379763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'!$C$222</c:f>
                  <c:strCache>
                    <c:ptCount val="1"/>
                    <c:pt idx="0">
                      <c:v>Бахмутський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{0128F72F-FC4C-4D98-847D-87D318674A8A}</c15:txfldGUID>
                      <c15:f>'графіки '!$C$222</c15:f>
                      <c15:dlblFieldTableCache>
                        <c:ptCount val="1"/>
                        <c:pt idx="0">
                          <c:v>Бахмутський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BA00-445E-B5A5-9F61DDEB4D45}"/>
                </c:ext>
              </c:extLst>
            </c:dLbl>
            <c:dLbl>
              <c:idx val="1"/>
              <c:tx>
                <c:strRef>
                  <c:f>'графіки '!$C$223</c:f>
                  <c:strCache>
                    <c:ptCount val="1"/>
                    <c:pt idx="0">
                      <c:v>Бойківський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{987D9725-FB17-4C06-ABA5-FAD08D4F796E}</c15:txfldGUID>
                      <c15:f>'графіки '!$C$223</c15:f>
                      <c15:dlblFieldTableCache>
                        <c:ptCount val="1"/>
                        <c:pt idx="0">
                          <c:v>Бойківський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BA00-445E-B5A5-9F61DDEB4D45}"/>
                </c:ext>
              </c:extLst>
            </c:dLbl>
            <c:dLbl>
              <c:idx val="2"/>
              <c:tx>
                <c:strRef>
                  <c:f>'графіки '!$C$224</c:f>
                  <c:strCache>
                    <c:ptCount val="1"/>
                    <c:pt idx="0">
                      <c:v>Волноваський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{63B9D956-BE74-4F75-A4D7-B26BB0EF115A}</c15:txfldGUID>
                      <c15:f>'графіки '!$C$224</c15:f>
                      <c15:dlblFieldTableCache>
                        <c:ptCount val="1"/>
                        <c:pt idx="0">
                          <c:v>Волноваський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BA00-445E-B5A5-9F61DDEB4D45}"/>
                </c:ext>
              </c:extLst>
            </c:dLbl>
            <c:dLbl>
              <c:idx val="3"/>
              <c:tx>
                <c:strRef>
                  <c:f>'графіки '!$C$225</c:f>
                  <c:strCache>
                    <c:ptCount val="1"/>
                    <c:pt idx="0">
                      <c:v>Добропільський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{0B86B725-D97C-4CF9-861B-7714F23DA9B1}</c15:txfldGUID>
                      <c15:f>'графіки '!$C$225</c15:f>
                      <c15:dlblFieldTableCache>
                        <c:ptCount val="1"/>
                        <c:pt idx="0">
                          <c:v>Добропільський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BA00-445E-B5A5-9F61DDEB4D45}"/>
                </c:ext>
              </c:extLst>
            </c:dLbl>
            <c:dLbl>
              <c:idx val="4"/>
              <c:tx>
                <c:strRef>
                  <c:f>'графіки '!$C$226</c:f>
                  <c:strCache>
                    <c:ptCount val="1"/>
                    <c:pt idx="0">
                      <c:v>Єнакіївський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{9C852A8D-3F1A-4713-BCC9-75EA4AAF6BB0}</c15:txfldGUID>
                      <c15:f>'графіки '!$C$226</c15:f>
                      <c15:dlblFieldTableCache>
                        <c:ptCount val="1"/>
                        <c:pt idx="0">
                          <c:v>Єнакіївський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BA00-445E-B5A5-9F61DDEB4D45}"/>
                </c:ext>
              </c:extLst>
            </c:dLbl>
            <c:dLbl>
              <c:idx val="5"/>
              <c:tx>
                <c:strRef>
                  <c:f>'графіки '!$C$227</c:f>
                  <c:strCache>
                    <c:ptCount val="1"/>
                    <c:pt idx="0">
                      <c:v>Костянтинівський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{427169E7-AE7E-4181-8723-FC088040E7E9}</c15:txfldGUID>
                      <c15:f>'графіки '!$C$227</c15:f>
                      <c15:dlblFieldTableCache>
                        <c:ptCount val="1"/>
                        <c:pt idx="0">
                          <c:v>Костянтинівський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BA00-445E-B5A5-9F61DDEB4D45}"/>
                </c:ext>
              </c:extLst>
            </c:dLbl>
            <c:dLbl>
              <c:idx val="6"/>
              <c:tx>
                <c:strRef>
                  <c:f>'графіки '!$C$228</c:f>
                  <c:strCache>
                    <c:ptCount val="1"/>
                    <c:pt idx="0">
                      <c:v>Макіївський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{5039990C-2E86-4E8B-B4A6-D69F9A99E261}</c15:txfldGUID>
                      <c15:f>'графіки '!$C$228</c15:f>
                      <c15:dlblFieldTableCache>
                        <c:ptCount val="1"/>
                        <c:pt idx="0">
                          <c:v>Макіївський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BA00-445E-B5A5-9F61DDEB4D45}"/>
                </c:ext>
              </c:extLst>
            </c:dLbl>
            <c:dLbl>
              <c:idx val="7"/>
              <c:tx>
                <c:strRef>
                  <c:f>'графіки '!$C$229</c:f>
                  <c:strCache>
                    <c:ptCount val="1"/>
                    <c:pt idx="0">
                      <c:v>Мар’їнський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{6BDA8351-28BE-4E4E-A2DE-DF37EEB8B0A9}</c15:txfldGUID>
                      <c15:f>'графіки '!$C$229</c15:f>
                      <c15:dlblFieldTableCache>
                        <c:ptCount val="1"/>
                        <c:pt idx="0">
                          <c:v>Мар’їнський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BA00-445E-B5A5-9F61DDEB4D45}"/>
                </c:ext>
              </c:extLst>
            </c:dLbl>
            <c:dLbl>
              <c:idx val="8"/>
              <c:tx>
                <c:strRef>
                  <c:f>'графіки '!$C$230</c:f>
                  <c:strCache>
                    <c:ptCount val="1"/>
                    <c:pt idx="0">
                      <c:v>Окружний суд міста Горлівки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{95CF5256-FAED-4383-96FF-EB939EF53B01}</c15:txfldGUID>
                      <c15:f>'графіки '!$C$230</c15:f>
                      <c15:dlblFieldTableCache>
                        <c:ptCount val="1"/>
                        <c:pt idx="0">
                          <c:v>Окружний суд міста Горлівки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BA00-445E-B5A5-9F61DDEB4D45}"/>
                </c:ext>
              </c:extLst>
            </c:dLbl>
            <c:dLbl>
              <c:idx val="9"/>
              <c:tx>
                <c:strRef>
                  <c:f>'графіки '!$C$231</c:f>
                  <c:strCache>
                    <c:ptCount val="1"/>
                    <c:pt idx="0">
                      <c:v>Окружний суд м.Краматорська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{A98FCAE9-FD38-448D-A4E1-4B476A7AFA60}</c15:txfldGUID>
                      <c15:f>'графіки '!$C$231</c15:f>
                      <c15:dlblFieldTableCache>
                        <c:ptCount val="1"/>
                        <c:pt idx="0">
                          <c:v>Окружний суд м.Краматорська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BA00-445E-B5A5-9F61DDEB4D45}"/>
                </c:ext>
              </c:extLst>
            </c:dLbl>
            <c:dLbl>
              <c:idx val="10"/>
              <c:tx>
                <c:strRef>
                  <c:f>'графіки '!$C$232</c:f>
                  <c:strCache>
                    <c:ptCount val="1"/>
                    <c:pt idx="0">
                      <c:v>Покровський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{40FBDA54-B918-4C41-8D58-85D1EEF9D01D}</c15:txfldGUID>
                      <c15:f>'графіки '!$C$232</c15:f>
                      <c15:dlblFieldTableCache>
                        <c:ptCount val="1"/>
                        <c:pt idx="0">
                          <c:v>Покровський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BA00-445E-B5A5-9F61DDEB4D45}"/>
                </c:ext>
              </c:extLst>
            </c:dLbl>
            <c:dLbl>
              <c:idx val="11"/>
              <c:tx>
                <c:strRef>
                  <c:f>'графіки '!$C$233</c:f>
                  <c:strCache>
                    <c:ptCount val="1"/>
                    <c:pt idx="0">
                      <c:v>Слов'янський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{D59F6C5F-610E-40C8-8DC9-44C923A307DA}</c15:txfldGUID>
                      <c15:f>'графіки '!$C$233</c15:f>
                      <c15:dlblFieldTableCache>
                        <c:ptCount val="1"/>
                        <c:pt idx="0">
                          <c:v>Слов'янський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BA00-445E-B5A5-9F61DDEB4D45}"/>
                </c:ext>
              </c:extLst>
            </c:dLbl>
            <c:dLbl>
              <c:idx val="12"/>
              <c:tx>
                <c:strRef>
                  <c:f>'графіки '!$C$234</c:f>
                  <c:strCache>
                    <c:ptCount val="1"/>
                    <c:pt idx="0">
                      <c:v>Харцизький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{61F69A05-0586-41E6-85E4-7FC279FB9D8A}</c15:txfldGUID>
                      <c15:f>'графіки '!$C$234</c15:f>
                      <c15:dlblFieldTableCache>
                        <c:ptCount val="1"/>
                        <c:pt idx="0">
                          <c:v>Харцизький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BA00-445E-B5A5-9F61DDEB4D45}"/>
                </c:ext>
              </c:extLst>
            </c:dLbl>
            <c:dLbl>
              <c:idx val="13"/>
              <c:tx>
                <c:strRef>
                  <c:f>'графіки '!$C$235</c:f>
                  <c:strCache>
                    <c:ptCount val="1"/>
                    <c:pt idx="0">
                      <c:v>Шахтарський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{A8E796A5-F5C0-44A8-8A27-20A1FF79EE07}</c15:txfldGUID>
                      <c15:f>'графіки '!$C$235</c15:f>
                      <c15:dlblFieldTableCache>
                        <c:ptCount val="1"/>
                        <c:pt idx="0">
                          <c:v>Шахтарський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BA00-445E-B5A5-9F61DDEB4D45}"/>
                </c:ext>
              </c:extLst>
            </c:dLbl>
            <c:dLbl>
              <c:idx val="14"/>
              <c:tx>
                <c:strRef>
                  <c:f>'графіки '!$C$236</c:f>
                  <c:strCache>
                    <c:ptCount val="1"/>
                    <c:pt idx="0">
                      <c:v>Перший окружний суд міста Донецька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{A22542A7-47D5-4E59-996D-5F563B40C77B}</c15:txfldGUID>
                      <c15:f>'графіки '!$C$236</c15:f>
                      <c15:dlblFieldTableCache>
                        <c:ptCount val="1"/>
                        <c:pt idx="0">
                          <c:v>Перший окружний суд міста Донецька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BA00-445E-B5A5-9F61DDEB4D45}"/>
                </c:ext>
              </c:extLst>
            </c:dLbl>
            <c:dLbl>
              <c:idx val="15"/>
              <c:tx>
                <c:strRef>
                  <c:f>'графіки '!$C$237</c:f>
                  <c:strCache>
                    <c:ptCount val="1"/>
                    <c:pt idx="0">
                      <c:v>Другий окружний суд міста Донецька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{462DF9E9-C6F2-4D9A-90DB-22B95DF5DDF7}</c15:txfldGUID>
                      <c15:f>'графіки '!$C$237</c15:f>
                      <c15:dlblFieldTableCache>
                        <c:ptCount val="1"/>
                        <c:pt idx="0">
                          <c:v>Другий окружний суд міста Донецька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BA00-445E-B5A5-9F61DDEB4D45}"/>
                </c:ext>
              </c:extLst>
            </c:dLbl>
            <c:dLbl>
              <c:idx val="16"/>
              <c:tx>
                <c:strRef>
                  <c:f>'графіки '!$C$238</c:f>
                  <c:strCache>
                    <c:ptCount val="1"/>
                    <c:pt idx="0">
                      <c:v>Третій окружний суд міста Донецька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{97ECE67D-0D7C-4A09-A37A-C2EFB3B89CC3}</c15:txfldGUID>
                      <c15:f>'графіки '!$C$238</c15:f>
                      <c15:dlblFieldTableCache>
                        <c:ptCount val="1"/>
                        <c:pt idx="0">
                          <c:v>Третій окружний суд міста Донецька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BA00-445E-B5A5-9F61DDEB4D45}"/>
                </c:ext>
              </c:extLst>
            </c:dLbl>
            <c:dLbl>
              <c:idx val="17"/>
              <c:tx>
                <c:strRef>
                  <c:f>'графіки '!$C$239</c:f>
                  <c:strCache>
                    <c:ptCount val="1"/>
                    <c:pt idx="0">
                      <c:v>Перший окружний суд м.Маріуполя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{8F4F50E6-2480-4528-AFD6-AB6A9F8EFC95}</c15:txfldGUID>
                      <c15:f>'графіки '!$C$239</c15:f>
                      <c15:dlblFieldTableCache>
                        <c:ptCount val="1"/>
                        <c:pt idx="0">
                          <c:v>Перший окружний суд м.Маріуполя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BA00-445E-B5A5-9F61DDEB4D45}"/>
                </c:ext>
              </c:extLst>
            </c:dLbl>
            <c:dLbl>
              <c:idx val="18"/>
              <c:tx>
                <c:strRef>
                  <c:f>'графіки '!$C$240</c:f>
                  <c:strCache>
                    <c:ptCount val="1"/>
                    <c:pt idx="0">
                      <c:v>Другий окружний суд м.Маріуполя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{1C3CE4C4-F6AD-4126-A3B7-E67F4448F592}</c15:txfldGUID>
                      <c15:f>'графіки '!$C$240</c15:f>
                      <c15:dlblFieldTableCache>
                        <c:ptCount val="1"/>
                        <c:pt idx="0">
                          <c:v>Другий окружний суд м.Маріуполя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BA00-445E-B5A5-9F61DDEB4D45}"/>
                </c:ext>
              </c:extLst>
            </c:dLbl>
            <c:dLbl>
              <c:idx val="19"/>
              <c:tx>
                <c:strRef>
                  <c:f>'графіки '!$C$241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{D201CDA8-103E-477C-A0CC-9A0C56121F2F}</c15:txfldGUID>
                      <c15:f>'графіки '!$C$241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BA00-445E-B5A5-9F61DDEB4D45}"/>
                </c:ext>
              </c:extLst>
            </c:dLbl>
            <c:dLbl>
              <c:idx val="20"/>
              <c:tx>
                <c:strRef>
                  <c:f>'графіки '!$C$242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{CFC7C67C-4293-47E3-8C58-9B549D6E9099}</c15:txfldGUID>
                      <c15:f>'графіки '!$C$242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BA00-445E-B5A5-9F61DDEB4D45}"/>
                </c:ext>
              </c:extLst>
            </c:dLbl>
            <c:dLbl>
              <c:idx val="21"/>
              <c:tx>
                <c:strRef>
                  <c:f>'графіки '!$C$243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{07018C5A-685E-451D-8CFB-484A9C0E4EEB}</c15:txfldGUID>
                      <c15:f>'графіки '!$C$243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BA00-445E-B5A5-9F61DDEB4D45}"/>
                </c:ext>
              </c:extLst>
            </c:dLbl>
            <c:dLbl>
              <c:idx val="22"/>
              <c:tx>
                <c:strRef>
                  <c:f>'графіки '!$C$244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{A67A90DF-BC0D-474C-9421-8F435D28B304}</c15:txfldGUID>
                      <c15:f>'графіки '!$C$244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BA00-445E-B5A5-9F61DDEB4D4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'!$H$222:$H$244</c:f>
              <c:numCache>
                <c:formatCode>0%</c:formatCode>
                <c:ptCount val="23"/>
                <c:pt idx="0">
                  <c:v>0.89</c:v>
                </c:pt>
                <c:pt idx="1">
                  <c:v>-0.87</c:v>
                </c:pt>
                <c:pt idx="2">
                  <c:v>0.2</c:v>
                </c:pt>
                <c:pt idx="3">
                  <c:v>0.39</c:v>
                </c:pt>
                <c:pt idx="4">
                  <c:v>1.0000000000000009E-2</c:v>
                </c:pt>
                <c:pt idx="5">
                  <c:v>0.34</c:v>
                </c:pt>
                <c:pt idx="6">
                  <c:v>-0.24000000000000002</c:v>
                </c:pt>
                <c:pt idx="7">
                  <c:v>-3.0000000000000027E-2</c:v>
                </c:pt>
                <c:pt idx="8">
                  <c:v>0.59</c:v>
                </c:pt>
                <c:pt idx="9">
                  <c:v>0.10999999999999999</c:v>
                </c:pt>
                <c:pt idx="10">
                  <c:v>0.28999999999999998</c:v>
                </c:pt>
                <c:pt idx="11">
                  <c:v>0.60000000000000009</c:v>
                </c:pt>
                <c:pt idx="12">
                  <c:v>-4.0000000000000036E-2</c:v>
                </c:pt>
                <c:pt idx="13">
                  <c:v>0.29000000000000004</c:v>
                </c:pt>
                <c:pt idx="14">
                  <c:v>-0.67999999999999994</c:v>
                </c:pt>
                <c:pt idx="15">
                  <c:v>1.4</c:v>
                </c:pt>
                <c:pt idx="16">
                  <c:v>0.49</c:v>
                </c:pt>
                <c:pt idx="17">
                  <c:v>-0.59</c:v>
                </c:pt>
                <c:pt idx="18">
                  <c:v>-0.12999999999999998</c:v>
                </c:pt>
              </c:numCache>
            </c:numRef>
          </c:xVal>
          <c:yVal>
            <c:numRef>
              <c:f>'графіки '!$I$222:$I$244</c:f>
              <c:numCache>
                <c:formatCode>0%</c:formatCode>
                <c:ptCount val="23"/>
                <c:pt idx="0">
                  <c:v>-0.25</c:v>
                </c:pt>
                <c:pt idx="1">
                  <c:v>0</c:v>
                </c:pt>
                <c:pt idx="2">
                  <c:v>-0.72</c:v>
                </c:pt>
                <c:pt idx="3">
                  <c:v>-0.19000000000000003</c:v>
                </c:pt>
                <c:pt idx="4">
                  <c:v>0</c:v>
                </c:pt>
                <c:pt idx="5">
                  <c:v>0.10000000000000006</c:v>
                </c:pt>
                <c:pt idx="6">
                  <c:v>0</c:v>
                </c:pt>
                <c:pt idx="7">
                  <c:v>-0.77</c:v>
                </c:pt>
                <c:pt idx="8">
                  <c:v>0</c:v>
                </c:pt>
                <c:pt idx="9">
                  <c:v>-0.41</c:v>
                </c:pt>
                <c:pt idx="10">
                  <c:v>-0.31999999999999995</c:v>
                </c:pt>
                <c:pt idx="11">
                  <c:v>-1.0000000000000009E-2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-0.21999999999999995</c:v>
                </c:pt>
                <c:pt idx="18">
                  <c:v>-0.69000000000000006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7-BA00-445E-B5A5-9F61DDEB4D4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9507584"/>
        <c:axId val="119530240"/>
      </c:scatterChart>
      <c:valAx>
        <c:axId val="119507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19530240"/>
        <c:crosses val="autoZero"/>
        <c:crossBetween val="midCat"/>
      </c:valAx>
      <c:valAx>
        <c:axId val="119530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19507584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900"/>
            </a:pPr>
            <a:r>
              <a:rPr lang="uk-UA" sz="1800"/>
              <a:t>Рейтинги </a:t>
            </a:r>
            <a:r>
              <a:rPr lang="uk-UA" sz="1800" u="sng"/>
              <a:t>ОС  Житомирської області</a:t>
            </a:r>
            <a:r>
              <a:rPr lang="uk-UA" sz="1800"/>
              <a:t> </a:t>
            </a:r>
            <a:r>
              <a:rPr lang="uk-UA" sz="1800" b="1" i="0" u="none" strike="noStrike" baseline="0">
                <a:effectLst/>
              </a:rPr>
              <a:t>за </a:t>
            </a:r>
            <a:r>
              <a:rPr lang="uk-UA" sz="1800" b="1" i="0" baseline="0">
                <a:effectLst/>
              </a:rPr>
              <a:t>І півріччя 2020 року</a:t>
            </a:r>
            <a:endParaRPr lang="ru-RU" sz="18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4766101278269417E-2"/>
          <c:y val="0.12772944444444445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'!$C$246</c:f>
                  <c:strCache>
                    <c:ptCount val="1"/>
                    <c:pt idx="0">
                      <c:v>Бердичівський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{CBCE149E-9DB3-4126-A8E5-873591224B34}</c15:txfldGUID>
                      <c15:f>'графіки '!$C$246</c15:f>
                      <c15:dlblFieldTableCache>
                        <c:ptCount val="1"/>
                        <c:pt idx="0">
                          <c:v>Бердичівський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3C1D-4C5E-9B9D-2187B91619DC}"/>
                </c:ext>
              </c:extLst>
            </c:dLbl>
            <c:dLbl>
              <c:idx val="1"/>
              <c:tx>
                <c:strRef>
                  <c:f>'графіки '!$C$247</c:f>
                  <c:strCache>
                    <c:ptCount val="1"/>
                    <c:pt idx="0">
                      <c:v>Житомирський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{94C8DB43-B724-459F-A629-BBD989DAE97B}</c15:txfldGUID>
                      <c15:f>'графіки '!$C$247</c15:f>
                      <c15:dlblFieldTableCache>
                        <c:ptCount val="1"/>
                        <c:pt idx="0">
                          <c:v>Житомирський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3C1D-4C5E-9B9D-2187B91619DC}"/>
                </c:ext>
              </c:extLst>
            </c:dLbl>
            <c:dLbl>
              <c:idx val="2"/>
              <c:tx>
                <c:strRef>
                  <c:f>'графіки '!$C$248</c:f>
                  <c:strCache>
                    <c:ptCount val="1"/>
                    <c:pt idx="0">
                      <c:v>Коростенський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{E6F0061A-566D-49DC-82FD-FD8765238682}</c15:txfldGUID>
                      <c15:f>'графіки '!$C$248</c15:f>
                      <c15:dlblFieldTableCache>
                        <c:ptCount val="1"/>
                        <c:pt idx="0">
                          <c:v>Коростенський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3C1D-4C5E-9B9D-2187B91619DC}"/>
                </c:ext>
              </c:extLst>
            </c:dLbl>
            <c:dLbl>
              <c:idx val="3"/>
              <c:tx>
                <c:strRef>
                  <c:f>'графіки '!$C$249</c:f>
                  <c:strCache>
                    <c:ptCount val="1"/>
                    <c:pt idx="0">
                      <c:v>Коростишівський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{C01299E0-76ED-442D-ADA3-F36537626F30}</c15:txfldGUID>
                      <c15:f>'графіки '!$C$249</c15:f>
                      <c15:dlblFieldTableCache>
                        <c:ptCount val="1"/>
                        <c:pt idx="0">
                          <c:v>Коростишівський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3C1D-4C5E-9B9D-2187B91619DC}"/>
                </c:ext>
              </c:extLst>
            </c:dLbl>
            <c:dLbl>
              <c:idx val="4"/>
              <c:tx>
                <c:strRef>
                  <c:f>'графіки '!$C$250</c:f>
                  <c:strCache>
                    <c:ptCount val="1"/>
                    <c:pt idx="0">
                      <c:v>Малинський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{A9157CCB-EA90-4943-AEDA-D3DC27B3A3C7}</c15:txfldGUID>
                      <c15:f>'графіки '!$C$250</c15:f>
                      <c15:dlblFieldTableCache>
                        <c:ptCount val="1"/>
                        <c:pt idx="0">
                          <c:v>Малинський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3C1D-4C5E-9B9D-2187B91619DC}"/>
                </c:ext>
              </c:extLst>
            </c:dLbl>
            <c:dLbl>
              <c:idx val="5"/>
              <c:tx>
                <c:strRef>
                  <c:f>'графіки '!$C$251</c:f>
                  <c:strCache>
                    <c:ptCount val="1"/>
                    <c:pt idx="0">
                      <c:v>Новоград-Волинський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{FEDB999D-D44A-4CB3-B883-26CD4CE7A6FD}</c15:txfldGUID>
                      <c15:f>'графіки '!$C$251</c15:f>
                      <c15:dlblFieldTableCache>
                        <c:ptCount val="1"/>
                        <c:pt idx="0">
                          <c:v>Новоград-Волинський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3C1D-4C5E-9B9D-2187B91619DC}"/>
                </c:ext>
              </c:extLst>
            </c:dLbl>
            <c:dLbl>
              <c:idx val="6"/>
              <c:tx>
                <c:strRef>
                  <c:f>'графіки '!$C$252</c:f>
                  <c:strCache>
                    <c:ptCount val="1"/>
                    <c:pt idx="0">
                      <c:v>Овруцький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{5AC90284-FF83-42F7-B7E5-4E6988A09EEA}</c15:txfldGUID>
                      <c15:f>'графіки '!$C$252</c15:f>
                      <c15:dlblFieldTableCache>
                        <c:ptCount val="1"/>
                        <c:pt idx="0">
                          <c:v>Овруцький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3C1D-4C5E-9B9D-2187B91619DC}"/>
                </c:ext>
              </c:extLst>
            </c:dLbl>
            <c:dLbl>
              <c:idx val="7"/>
              <c:tx>
                <c:strRef>
                  <c:f>'графіки '!$C$253</c:f>
                  <c:strCache>
                    <c:ptCount val="1"/>
                    <c:pt idx="0">
                      <c:v>Окружний суд м. Житомира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{62CCBF0F-1A00-4DB3-AF66-2832329D0B3E}</c15:txfldGUID>
                      <c15:f>'графіки '!$C$253</c15:f>
                      <c15:dlblFieldTableCache>
                        <c:ptCount val="1"/>
                        <c:pt idx="0">
                          <c:v>Окружний суд м. Житомира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3C1D-4C5E-9B9D-2187B91619DC}"/>
                </c:ext>
              </c:extLst>
            </c:dLbl>
            <c:dLbl>
              <c:idx val="8"/>
              <c:tx>
                <c:strRef>
                  <c:f>'графіки '!$C$254</c:f>
                  <c:strCache>
                    <c:ptCount val="1"/>
                    <c:pt idx="0">
                      <c:v>Олевський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{D004AA6F-71F7-4442-852C-9ECE112EEEB0}</c15:txfldGUID>
                      <c15:f>'графіки '!$C$254</c15:f>
                      <c15:dlblFieldTableCache>
                        <c:ptCount val="1"/>
                        <c:pt idx="0">
                          <c:v>Олевський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3C1D-4C5E-9B9D-2187B91619DC}"/>
                </c:ext>
              </c:extLst>
            </c:dLbl>
            <c:dLbl>
              <c:idx val="9"/>
              <c:tx>
                <c:strRef>
                  <c:f>'графіки '!$C$255</c:f>
                  <c:strCache>
                    <c:ptCount val="1"/>
                    <c:pt idx="0">
                      <c:v>Попільнянський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{F448C995-B18E-4172-8690-54F633927AA9}</c15:txfldGUID>
                      <c15:f>'графіки '!$C$255</c15:f>
                      <c15:dlblFieldTableCache>
                        <c:ptCount val="1"/>
                        <c:pt idx="0">
                          <c:v>Попільнянський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3C1D-4C5E-9B9D-2187B91619DC}"/>
                </c:ext>
              </c:extLst>
            </c:dLbl>
            <c:dLbl>
              <c:idx val="10"/>
              <c:tx>
                <c:strRef>
                  <c:f>'графіки '!$C$256</c:f>
                  <c:strCache>
                    <c:ptCount val="1"/>
                    <c:pt idx="0">
                      <c:v>Черняхівський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{127F265C-BBD3-4502-9B7B-B674A759189B}</c15:txfldGUID>
                      <c15:f>'графіки '!$C$256</c15:f>
                      <c15:dlblFieldTableCache>
                        <c:ptCount val="1"/>
                        <c:pt idx="0">
                          <c:v>Черняхівський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3C1D-4C5E-9B9D-2187B91619DC}"/>
                </c:ext>
              </c:extLst>
            </c:dLbl>
            <c:dLbl>
              <c:idx val="11"/>
              <c:tx>
                <c:strRef>
                  <c:f>'графіки '!$C$257</c:f>
                  <c:strCache>
                    <c:ptCount val="1"/>
                    <c:pt idx="0">
                      <c:v>Чуднівський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{9642C0E7-A856-4E4F-8A62-296477E280D9}</c15:txfldGUID>
                      <c15:f>'графіки '!$C$257</c15:f>
                      <c15:dlblFieldTableCache>
                        <c:ptCount val="1"/>
                        <c:pt idx="0">
                          <c:v>Чуднівський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3C1D-4C5E-9B9D-2187B91619DC}"/>
                </c:ext>
              </c:extLst>
            </c:dLbl>
            <c:dLbl>
              <c:idx val="12"/>
              <c:tx>
                <c:strRef>
                  <c:f>'графіки '!$C$258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{01BBEA0E-C6A1-41CF-AC76-1938F98F3FF0}</c15:txfldGUID>
                      <c15:f>'графіки '!$C$258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3C1D-4C5E-9B9D-2187B91619DC}"/>
                </c:ext>
              </c:extLst>
            </c:dLbl>
            <c:dLbl>
              <c:idx val="13"/>
              <c:tx>
                <c:strRef>
                  <c:f>'графіки '!$C$259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{EBB17EE6-80B2-490A-BFDD-704730AB9714}</c15:txfldGUID>
                      <c15:f>'графіки '!$C$259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3C1D-4C5E-9B9D-2187B91619DC}"/>
                </c:ext>
              </c:extLst>
            </c:dLbl>
            <c:dLbl>
              <c:idx val="14"/>
              <c:tx>
                <c:strRef>
                  <c:f>'графіки '!$C$260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{413F0178-BA79-4932-8C55-3885CB7051AC}</c15:txfldGUID>
                      <c15:f>'графіки '!$C$260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3C1D-4C5E-9B9D-2187B91619DC}"/>
                </c:ext>
              </c:extLst>
            </c:dLbl>
            <c:dLbl>
              <c:idx val="15"/>
              <c:tx>
                <c:strRef>
                  <c:f>'графіки '!$C$261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{7959C497-638B-4455-99A7-4C635ED464FC}</c15:txfldGUID>
                      <c15:f>'графіки '!$C$261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3C1D-4C5E-9B9D-2187B91619DC}"/>
                </c:ext>
              </c:extLst>
            </c:dLbl>
            <c:dLbl>
              <c:idx val="16"/>
              <c:tx>
                <c:strRef>
                  <c:f>'графіки '!$C$262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{8E25749D-36DB-4F44-8F4A-AD4CCD9D1ECC}</c15:txfldGUID>
                      <c15:f>'графіки '!$C$262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3C1D-4C5E-9B9D-2187B91619DC}"/>
                </c:ext>
              </c:extLst>
            </c:dLbl>
            <c:dLbl>
              <c:idx val="17"/>
              <c:tx>
                <c:strRef>
                  <c:f>'графіки '!$C$263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{111E3398-030F-4FBB-9944-33303B40B748}</c15:txfldGUID>
                      <c15:f>'графіки '!$C$263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3C1D-4C5E-9B9D-2187B91619DC}"/>
                </c:ext>
              </c:extLst>
            </c:dLbl>
            <c:dLbl>
              <c:idx val="18"/>
              <c:tx>
                <c:strRef>
                  <c:f>'графіки '!$C$264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{E724D88A-728F-49F0-8E99-704387BED386}</c15:txfldGUID>
                      <c15:f>'графіки '!$C$264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3C1D-4C5E-9B9D-2187B91619DC}"/>
                </c:ext>
              </c:extLst>
            </c:dLbl>
            <c:dLbl>
              <c:idx val="19"/>
              <c:tx>
                <c:strRef>
                  <c:f>'графіки '!$C$265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{BA90202D-7894-4D38-BCD0-129981E6AFBA}</c15:txfldGUID>
                      <c15:f>'графіки '!$C$265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3C1D-4C5E-9B9D-2187B91619DC}"/>
                </c:ext>
              </c:extLst>
            </c:dLbl>
            <c:dLbl>
              <c:idx val="20"/>
              <c:tx>
                <c:strRef>
                  <c:f>'графіки '!$C$266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{6B04A814-263F-4EE1-8514-F8420C529C5B}</c15:txfldGUID>
                      <c15:f>'графіки '!$C$266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3C1D-4C5E-9B9D-2187B91619DC}"/>
                </c:ext>
              </c:extLst>
            </c:dLbl>
            <c:dLbl>
              <c:idx val="21"/>
              <c:tx>
                <c:strRef>
                  <c:f>'графіки '!$C$267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{A490EF90-A29A-447F-B29C-745616C10A65}</c15:txfldGUID>
                      <c15:f>'графіки '!$C$267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3C1D-4C5E-9B9D-2187B91619DC}"/>
                </c:ext>
              </c:extLst>
            </c:dLbl>
            <c:dLbl>
              <c:idx val="22"/>
              <c:tx>
                <c:strRef>
                  <c:f>'графіки '!$C$268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{DFFCC4A5-E013-482E-8811-C61B8A92139B}</c15:txfldGUID>
                      <c15:f>'графіки '!$C$268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3C1D-4C5E-9B9D-2187B91619DC}"/>
                </c:ext>
              </c:extLst>
            </c:dLbl>
            <c:dLbl>
              <c:idx val="23"/>
              <c:tx>
                <c:strRef>
                  <c:f>'графіки '!$C$269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{4499A9E2-3875-4F2E-83E8-6E24F5E897D7}</c15:txfldGUID>
                      <c15:f>'графіки '!$C$269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3C1D-4C5E-9B9D-2187B91619DC}"/>
                </c:ext>
              </c:extLst>
            </c:dLbl>
            <c:dLbl>
              <c:idx val="24"/>
              <c:tx>
                <c:strRef>
                  <c:f>'графіки '!$C$270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{F7C86B60-D057-4017-86B7-2490ACD9461F}</c15:txfldGUID>
                      <c15:f>'графіки '!$C$270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3C1D-4C5E-9B9D-2187B91619D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'!$H$246:$H$270</c:f>
              <c:numCache>
                <c:formatCode>0%</c:formatCode>
                <c:ptCount val="25"/>
                <c:pt idx="0">
                  <c:v>0.65</c:v>
                </c:pt>
                <c:pt idx="1">
                  <c:v>0.1</c:v>
                </c:pt>
                <c:pt idx="2">
                  <c:v>0.51</c:v>
                </c:pt>
                <c:pt idx="3">
                  <c:v>-0.39</c:v>
                </c:pt>
                <c:pt idx="4">
                  <c:v>0.54</c:v>
                </c:pt>
                <c:pt idx="5">
                  <c:v>-0.39999999999999991</c:v>
                </c:pt>
                <c:pt idx="6">
                  <c:v>9.9999999999999978E-2</c:v>
                </c:pt>
                <c:pt idx="7">
                  <c:v>0.28999999999999998</c:v>
                </c:pt>
                <c:pt idx="8">
                  <c:v>-0.61</c:v>
                </c:pt>
                <c:pt idx="9">
                  <c:v>-0.18000000000000002</c:v>
                </c:pt>
                <c:pt idx="10">
                  <c:v>0.22</c:v>
                </c:pt>
                <c:pt idx="11">
                  <c:v>-0.39</c:v>
                </c:pt>
              </c:numCache>
            </c:numRef>
          </c:xVal>
          <c:yVal>
            <c:numRef>
              <c:f>'графіки '!$I$246:$I$270</c:f>
              <c:numCache>
                <c:formatCode>0%</c:formatCode>
                <c:ptCount val="25"/>
                <c:pt idx="0">
                  <c:v>-2.2000000000000002</c:v>
                </c:pt>
                <c:pt idx="1">
                  <c:v>-0.87</c:v>
                </c:pt>
                <c:pt idx="2">
                  <c:v>-0.26</c:v>
                </c:pt>
                <c:pt idx="3">
                  <c:v>-1.76</c:v>
                </c:pt>
                <c:pt idx="4">
                  <c:v>-0.4</c:v>
                </c:pt>
                <c:pt idx="5">
                  <c:v>-1.44</c:v>
                </c:pt>
                <c:pt idx="6">
                  <c:v>0.17000000000000004</c:v>
                </c:pt>
                <c:pt idx="7">
                  <c:v>-0.62</c:v>
                </c:pt>
                <c:pt idx="8">
                  <c:v>-2.2200000000000002</c:v>
                </c:pt>
                <c:pt idx="9">
                  <c:v>-0.76</c:v>
                </c:pt>
                <c:pt idx="10">
                  <c:v>-6.24</c:v>
                </c:pt>
                <c:pt idx="11">
                  <c:v>-3.4499999999999997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3C1D-4C5E-9B9D-2187B91619D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9658752"/>
        <c:axId val="119669120"/>
      </c:scatterChart>
      <c:valAx>
        <c:axId val="119658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19669120"/>
        <c:crosses val="autoZero"/>
        <c:crossBetween val="midCat"/>
      </c:valAx>
      <c:valAx>
        <c:axId val="119669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19658752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7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700"/>
              <a:t>Рейтинги </a:t>
            </a:r>
            <a:r>
              <a:rPr lang="uk-UA" sz="1700" u="sng"/>
              <a:t>ОС Закрпатської</a:t>
            </a:r>
            <a:r>
              <a:rPr lang="uk-UA" sz="1700" u="sng" baseline="0"/>
              <a:t> </a:t>
            </a:r>
            <a:r>
              <a:rPr lang="uk-UA" sz="1700" u="sng"/>
              <a:t> області </a:t>
            </a:r>
            <a:r>
              <a:rPr lang="uk-UA" sz="1700" b="1" i="0" u="none" strike="noStrike" baseline="0">
                <a:effectLst/>
              </a:rPr>
              <a:t>за </a:t>
            </a:r>
            <a:r>
              <a:rPr lang="uk-UA" sz="1800" b="1" i="0" baseline="0">
                <a:effectLst/>
              </a:rPr>
              <a:t>І півріччя 2020 року</a:t>
            </a:r>
            <a:endParaRPr lang="ru-RU" sz="1600">
              <a:effectLst/>
            </a:endParaRPr>
          </a:p>
        </c:rich>
      </c:tx>
      <c:layout>
        <c:manualLayout>
          <c:xMode val="edge"/>
          <c:yMode val="edge"/>
          <c:x val="0.2030196489562493"/>
          <c:y val="2.43618783481757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'!$C$272</c:f>
                  <c:strCache>
                    <c:ptCount val="1"/>
                    <c:pt idx="0">
                      <c:v>Берегівський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{B270FF6B-C08B-4C9A-9B06-9AA729919546}</c15:txfldGUID>
                      <c15:f>'графіки '!$C$272</c15:f>
                      <c15:dlblFieldTableCache>
                        <c:ptCount val="1"/>
                        <c:pt idx="0">
                          <c:v>Берегівський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A996-4483-B1F8-D6E3A7BCD94E}"/>
                </c:ext>
              </c:extLst>
            </c:dLbl>
            <c:dLbl>
              <c:idx val="1"/>
              <c:tx>
                <c:strRef>
                  <c:f>'графіки '!$C$273</c:f>
                  <c:strCache>
                    <c:ptCount val="1"/>
                    <c:pt idx="0">
                      <c:v>Міжгірський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{D8EB65F7-F6B5-4968-825A-41B13AB4D1FE}</c15:txfldGUID>
                      <c15:f>'графіки '!$C$273</c15:f>
                      <c15:dlblFieldTableCache>
                        <c:ptCount val="1"/>
                        <c:pt idx="0">
                          <c:v>Міжгірський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A996-4483-B1F8-D6E3A7BCD94E}"/>
                </c:ext>
              </c:extLst>
            </c:dLbl>
            <c:dLbl>
              <c:idx val="2"/>
              <c:tx>
                <c:strRef>
                  <c:f>'графіки '!$C$274</c:f>
                  <c:strCache>
                    <c:ptCount val="1"/>
                    <c:pt idx="0">
                      <c:v>Мукачівський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{DC0548C1-7058-46A6-8992-3D48A9962B90}</c15:txfldGUID>
                      <c15:f>'графіки '!$C$274</c15:f>
                      <c15:dlblFieldTableCache>
                        <c:ptCount val="1"/>
                        <c:pt idx="0">
                          <c:v>Мукачівський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A996-4483-B1F8-D6E3A7BCD94E}"/>
                </c:ext>
              </c:extLst>
            </c:dLbl>
            <c:dLbl>
              <c:idx val="3"/>
              <c:tx>
                <c:strRef>
                  <c:f>'графіки '!$C$275</c:f>
                  <c:strCache>
                    <c:ptCount val="1"/>
                    <c:pt idx="0">
                      <c:v>Перечинський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{50CD6C82-D089-42FA-B411-C487668C212D}</c15:txfldGUID>
                      <c15:f>'графіки '!$C$275</c15:f>
                      <c15:dlblFieldTableCache>
                        <c:ptCount val="1"/>
                        <c:pt idx="0">
                          <c:v>Перечинський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A996-4483-B1F8-D6E3A7BCD94E}"/>
                </c:ext>
              </c:extLst>
            </c:dLbl>
            <c:dLbl>
              <c:idx val="4"/>
              <c:tx>
                <c:strRef>
                  <c:f>'графіки '!$C$276</c:f>
                  <c:strCache>
                    <c:ptCount val="1"/>
                    <c:pt idx="0">
                      <c:v>Тячівський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{1C307344-AC74-4F1A-8DB0-8F902BAFFEC4}</c15:txfldGUID>
                      <c15:f>'графіки '!$C$276</c15:f>
                      <c15:dlblFieldTableCache>
                        <c:ptCount val="1"/>
                        <c:pt idx="0">
                          <c:v>Тячівський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A996-4483-B1F8-D6E3A7BCD94E}"/>
                </c:ext>
              </c:extLst>
            </c:dLbl>
            <c:dLbl>
              <c:idx val="5"/>
              <c:tx>
                <c:strRef>
                  <c:f>'графіки '!$C$277</c:f>
                  <c:strCache>
                    <c:ptCount val="1"/>
                    <c:pt idx="0">
                      <c:v>Ужгородський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{07F21629-103F-4884-A5FB-F0B9FBDED2D1}</c15:txfldGUID>
                      <c15:f>'графіки '!$C$277</c15:f>
                      <c15:dlblFieldTableCache>
                        <c:ptCount val="1"/>
                        <c:pt idx="0">
                          <c:v>Ужгородський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A996-4483-B1F8-D6E3A7BCD94E}"/>
                </c:ext>
              </c:extLst>
            </c:dLbl>
            <c:dLbl>
              <c:idx val="6"/>
              <c:tx>
                <c:strRef>
                  <c:f>'графіки '!$C$278</c:f>
                  <c:strCache>
                    <c:ptCount val="1"/>
                    <c:pt idx="0">
                      <c:v>Хустський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{B4BC741A-ED0B-4B5D-8A67-3E6C22E1BE5D}</c15:txfldGUID>
                      <c15:f>'графіки '!$C$278</c15:f>
                      <c15:dlblFieldTableCache>
                        <c:ptCount val="1"/>
                        <c:pt idx="0">
                          <c:v>Хустський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A996-4483-B1F8-D6E3A7BCD94E}"/>
                </c:ext>
              </c:extLst>
            </c:dLbl>
            <c:dLbl>
              <c:idx val="7"/>
              <c:tx>
                <c:strRef>
                  <c:f>'графіки '!$C$279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{39A19A7A-E022-4CA1-8D23-5904DEADAD2B}</c15:txfldGUID>
                      <c15:f>'графіки '!$C$279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A996-4483-B1F8-D6E3A7BCD94E}"/>
                </c:ext>
              </c:extLst>
            </c:dLbl>
            <c:dLbl>
              <c:idx val="8"/>
              <c:tx>
                <c:strRef>
                  <c:f>'графіки '!$C$280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{25734B15-EE1A-42F9-9085-3316B55C0CCD}</c15:txfldGUID>
                      <c15:f>'графіки '!$C$280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A996-4483-B1F8-D6E3A7BCD94E}"/>
                </c:ext>
              </c:extLst>
            </c:dLbl>
            <c:dLbl>
              <c:idx val="9"/>
              <c:tx>
                <c:strRef>
                  <c:f>'графіки '!$C$281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{0B41B2B0-6536-4306-8A63-D653CAB8F4E1}</c15:txfldGUID>
                      <c15:f>'графіки '!$C$281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A996-4483-B1F8-D6E3A7BCD94E}"/>
                </c:ext>
              </c:extLst>
            </c:dLbl>
            <c:dLbl>
              <c:idx val="10"/>
              <c:tx>
                <c:strRef>
                  <c:f>'графіки '!$C$282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{7CAEFFE3-C03F-426D-A036-E8E59A9B0783}</c15:txfldGUID>
                      <c15:f>'графіки '!$C$282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A996-4483-B1F8-D6E3A7BCD94E}"/>
                </c:ext>
              </c:extLst>
            </c:dLbl>
            <c:dLbl>
              <c:idx val="11"/>
              <c:tx>
                <c:strRef>
                  <c:f>'графіки '!$C$283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{FDFBC453-51ED-49C6-B48E-731010A9E49E}</c15:txfldGUID>
                      <c15:f>'графіки '!$C$283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A996-4483-B1F8-D6E3A7BCD94E}"/>
                </c:ext>
              </c:extLst>
            </c:dLbl>
            <c:dLbl>
              <c:idx val="12"/>
              <c:tx>
                <c:strRef>
                  <c:f>'графіки '!$C$284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{45CC459C-7B8C-46E5-A0A6-704E7C2DEB7C}</c15:txfldGUID>
                      <c15:f>'графіки '!$C$284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A996-4483-B1F8-D6E3A7BCD94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'!$H$272:$H$284</c:f>
              <c:numCache>
                <c:formatCode>0%</c:formatCode>
                <c:ptCount val="13"/>
                <c:pt idx="0">
                  <c:v>0</c:v>
                </c:pt>
                <c:pt idx="1">
                  <c:v>-0.64</c:v>
                </c:pt>
                <c:pt idx="2">
                  <c:v>-0.49</c:v>
                </c:pt>
                <c:pt idx="3">
                  <c:v>-0.21</c:v>
                </c:pt>
                <c:pt idx="4">
                  <c:v>-0.19999999999999998</c:v>
                </c:pt>
                <c:pt idx="5">
                  <c:v>0.52</c:v>
                </c:pt>
                <c:pt idx="6">
                  <c:v>-4.9999999999999989E-2</c:v>
                </c:pt>
              </c:numCache>
            </c:numRef>
          </c:xVal>
          <c:yVal>
            <c:numRef>
              <c:f>'графіки '!$I$272:$I$284</c:f>
              <c:numCache>
                <c:formatCode>0%</c:formatCode>
                <c:ptCount val="13"/>
                <c:pt idx="0">
                  <c:v>-0.31</c:v>
                </c:pt>
                <c:pt idx="1">
                  <c:v>-0.12999999999999998</c:v>
                </c:pt>
                <c:pt idx="2">
                  <c:v>-0.18999999999999997</c:v>
                </c:pt>
                <c:pt idx="3">
                  <c:v>-1.1600000000000001</c:v>
                </c:pt>
                <c:pt idx="4">
                  <c:v>-1.63</c:v>
                </c:pt>
                <c:pt idx="5">
                  <c:v>-1.19</c:v>
                </c:pt>
                <c:pt idx="6">
                  <c:v>-0.8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A996-4483-B1F8-D6E3A7BCD94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9755904"/>
        <c:axId val="119757824"/>
      </c:scatterChart>
      <c:valAx>
        <c:axId val="119755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19757824"/>
        <c:crosses val="autoZero"/>
        <c:crossBetween val="midCat"/>
      </c:valAx>
      <c:valAx>
        <c:axId val="11975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19755904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600"/>
              <a:t>Рейтинги </a:t>
            </a:r>
            <a:r>
              <a:rPr lang="uk-UA" sz="1600" u="sng"/>
              <a:t>ОС  Запорізької області </a:t>
            </a:r>
            <a:r>
              <a:rPr lang="uk-UA" sz="1600" b="1" i="0" u="none" strike="noStrike" baseline="0">
                <a:effectLst/>
              </a:rPr>
              <a:t>за </a:t>
            </a:r>
            <a:r>
              <a:rPr lang="uk-UA" sz="1600" b="1" i="0" baseline="0">
                <a:effectLst/>
              </a:rPr>
              <a:t>І півріччя 2020 рок</a:t>
            </a:r>
            <a:r>
              <a:rPr lang="uk-UA" sz="1800" b="1" i="0" baseline="0">
                <a:effectLst/>
              </a:rPr>
              <a:t>у</a:t>
            </a:r>
            <a:endParaRPr lang="ru-RU" sz="16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uk-UA" sz="16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2333639750936808"/>
          <c:w val="0.92423516414141416"/>
          <c:h val="0.8126213770471449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'!$C$290</c:f>
                  <c:strCache>
                    <c:ptCount val="1"/>
                    <c:pt idx="0">
                      <c:v>Бердянський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{1D1347C8-DB12-4531-872F-C5EE6A1AEF3E}</c15:txfldGUID>
                      <c15:f>'графіки '!$C$290</c15:f>
                      <c15:dlblFieldTableCache>
                        <c:ptCount val="1"/>
                        <c:pt idx="0">
                          <c:v>Бердянський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BEF4-4F6B-BEB1-F80BFB957A59}"/>
                </c:ext>
              </c:extLst>
            </c:dLbl>
            <c:dLbl>
              <c:idx val="1"/>
              <c:tx>
                <c:strRef>
                  <c:f>'графіки '!$C$291</c:f>
                  <c:strCache>
                    <c:ptCount val="1"/>
                    <c:pt idx="0">
                      <c:v>Василівський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{DAD88268-6FC2-4557-95D4-24092B905DAB}</c15:txfldGUID>
                      <c15:f>'графіки '!$C$291</c15:f>
                      <c15:dlblFieldTableCache>
                        <c:ptCount val="1"/>
                        <c:pt idx="0">
                          <c:v>Василівський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BEF4-4F6B-BEB1-F80BFB957A59}"/>
                </c:ext>
              </c:extLst>
            </c:dLbl>
            <c:dLbl>
              <c:idx val="2"/>
              <c:tx>
                <c:strRef>
                  <c:f>'графіки '!$C$292</c:f>
                  <c:strCache>
                    <c:ptCount val="1"/>
                    <c:pt idx="0">
                      <c:v>Вільнянський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{312AF38A-72B7-44B0-9F14-0039F8651B41}</c15:txfldGUID>
                      <c15:f>'графіки '!$C$292</c15:f>
                      <c15:dlblFieldTableCache>
                        <c:ptCount val="1"/>
                        <c:pt idx="0">
                          <c:v>Вільнянський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BEF4-4F6B-BEB1-F80BFB957A59}"/>
                </c:ext>
              </c:extLst>
            </c:dLbl>
            <c:dLbl>
              <c:idx val="3"/>
              <c:tx>
                <c:strRef>
                  <c:f>'графіки '!$C$293</c:f>
                  <c:strCache>
                    <c:ptCount val="1"/>
                    <c:pt idx="0">
                      <c:v>Енергодарський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{F6D50682-8BF0-404A-8B15-4DFF198027BF}</c15:txfldGUID>
                      <c15:f>'графіки '!$C$293</c15:f>
                      <c15:dlblFieldTableCache>
                        <c:ptCount val="1"/>
                        <c:pt idx="0">
                          <c:v>Енергодарський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BEF4-4F6B-BEB1-F80BFB957A59}"/>
                </c:ext>
              </c:extLst>
            </c:dLbl>
            <c:dLbl>
              <c:idx val="4"/>
              <c:tx>
                <c:strRef>
                  <c:f>'графіки '!$C$294</c:f>
                  <c:strCache>
                    <c:ptCount val="1"/>
                    <c:pt idx="0">
                      <c:v>Мелітопольський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{35143C35-21D7-43FF-A86E-4A09C1548FE8}</c15:txfldGUID>
                      <c15:f>'графіки '!$C$294</c15:f>
                      <c15:dlblFieldTableCache>
                        <c:ptCount val="1"/>
                        <c:pt idx="0">
                          <c:v>Мелітопольський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BEF4-4F6B-BEB1-F80BFB957A59}"/>
                </c:ext>
              </c:extLst>
            </c:dLbl>
            <c:dLbl>
              <c:idx val="5"/>
              <c:tx>
                <c:strRef>
                  <c:f>'графіки '!$C$295</c:f>
                  <c:strCache>
                    <c:ptCount val="1"/>
                    <c:pt idx="0">
                      <c:v>Оріхівський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{96986704-7DEE-44D2-81A3-AF62CF46A18D}</c15:txfldGUID>
                      <c15:f>'графіки '!$C$295</c15:f>
                      <c15:dlblFieldTableCache>
                        <c:ptCount val="1"/>
                        <c:pt idx="0">
                          <c:v>Оріхівський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BEF4-4F6B-BEB1-F80BFB957A59}"/>
                </c:ext>
              </c:extLst>
            </c:dLbl>
            <c:dLbl>
              <c:idx val="6"/>
              <c:tx>
                <c:strRef>
                  <c:f>'графіки '!$C$296</c:f>
                  <c:strCache>
                    <c:ptCount val="1"/>
                    <c:pt idx="0">
                      <c:v>Пологівський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{9D7D81E8-C5B4-4CF8-BD23-7668EB8E5C33}</c15:txfldGUID>
                      <c15:f>'графіки '!$C$296</c15:f>
                      <c15:dlblFieldTableCache>
                        <c:ptCount val="1"/>
                        <c:pt idx="0">
                          <c:v>Пологівський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BEF4-4F6B-BEB1-F80BFB957A59}"/>
                </c:ext>
              </c:extLst>
            </c:dLbl>
            <c:dLbl>
              <c:idx val="7"/>
              <c:tx>
                <c:strRef>
                  <c:f>'графіки '!$C$297</c:f>
                  <c:strCache>
                    <c:ptCount val="1"/>
                    <c:pt idx="0">
                      <c:v>Приморський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{3BC3E510-9159-4D68-B62B-CBCD85556756}</c15:txfldGUID>
                      <c15:f>'графіки '!$C$297</c15:f>
                      <c15:dlblFieldTableCache>
                        <c:ptCount val="1"/>
                        <c:pt idx="0">
                          <c:v>Приморський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BEF4-4F6B-BEB1-F80BFB957A59}"/>
                </c:ext>
              </c:extLst>
            </c:dLbl>
            <c:dLbl>
              <c:idx val="8"/>
              <c:tx>
                <c:strRef>
                  <c:f>'графіки '!$C$298</c:f>
                  <c:strCache>
                    <c:ptCount val="1"/>
                    <c:pt idx="0">
                      <c:v>Токмацький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{5EDFFDC0-B352-48A7-9B2C-421FC388BE17}</c15:txfldGUID>
                      <c15:f>'графіки '!$C$298</c15:f>
                      <c15:dlblFieldTableCache>
                        <c:ptCount val="1"/>
                        <c:pt idx="0">
                          <c:v>Токмацький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BEF4-4F6B-BEB1-F80BFB957A59}"/>
                </c:ext>
              </c:extLst>
            </c:dLbl>
            <c:dLbl>
              <c:idx val="9"/>
              <c:tx>
                <c:strRef>
                  <c:f>'графіки '!$C$299</c:f>
                  <c:strCache>
                    <c:ptCount val="1"/>
                    <c:pt idx="0">
                      <c:v>Перший окружний суд м.Запоріжжя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{03E2F63D-58C1-4E12-9BFC-8E9D16DC62B4}</c15:txfldGUID>
                      <c15:f>'графіки '!$C$299</c15:f>
                      <c15:dlblFieldTableCache>
                        <c:ptCount val="1"/>
                        <c:pt idx="0">
                          <c:v>Перший окружний суд м.Запоріжжя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BEF4-4F6B-BEB1-F80BFB957A59}"/>
                </c:ext>
              </c:extLst>
            </c:dLbl>
            <c:dLbl>
              <c:idx val="10"/>
              <c:tx>
                <c:strRef>
                  <c:f>'графіки '!$C$300</c:f>
                  <c:strCache>
                    <c:ptCount val="1"/>
                    <c:pt idx="0">
                      <c:v>Другий окружний суд м.Запоріжжя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{D00CDBA9-45A7-4EA7-842B-332F0A055CA1}</c15:txfldGUID>
                      <c15:f>'графіки '!$C$300</c15:f>
                      <c15:dlblFieldTableCache>
                        <c:ptCount val="1"/>
                        <c:pt idx="0">
                          <c:v>Другий окружний суд м.Запоріжжя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BEF4-4F6B-BEB1-F80BFB957A59}"/>
                </c:ext>
              </c:extLst>
            </c:dLbl>
            <c:dLbl>
              <c:idx val="11"/>
              <c:tx>
                <c:strRef>
                  <c:f>'графіки '!$C$301</c:f>
                  <c:strCache>
                    <c:ptCount val="1"/>
                    <c:pt idx="0">
                      <c:v>Третій окружний суд м.Запоріжжя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{C63BD20D-BA04-4538-8D09-D432F1AB54E7}</c15:txfldGUID>
                      <c15:f>'графіки '!$C$301</c15:f>
                      <c15:dlblFieldTableCache>
                        <c:ptCount val="1"/>
                        <c:pt idx="0">
                          <c:v>Третій окружний суд м.Запоріжжя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BEF4-4F6B-BEB1-F80BFB957A59}"/>
                </c:ext>
              </c:extLst>
            </c:dLbl>
            <c:dLbl>
              <c:idx val="12"/>
              <c:tx>
                <c:strRef>
                  <c:f>'графіки '!$C$302</c:f>
                  <c:strCache>
                    <c:ptCount val="1"/>
                    <c:pt idx="0">
                      <c:v>Четвертий окружний суд м.Запоріжжя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{654F6F50-2B03-4414-A819-76F64887BB25}</c15:txfldGUID>
                      <c15:f>'графіки '!$C$302</c15:f>
                      <c15:dlblFieldTableCache>
                        <c:ptCount val="1"/>
                        <c:pt idx="0">
                          <c:v>Четвертий окружний суд м.Запоріжжя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BEF4-4F6B-BEB1-F80BFB957A59}"/>
                </c:ext>
              </c:extLst>
            </c:dLbl>
            <c:dLbl>
              <c:idx val="13"/>
              <c:tx>
                <c:strRef>
                  <c:f>'графіки '!$C$303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{27605E78-7858-4645-B306-DF5639FE3242}</c15:txfldGUID>
                      <c15:f>'графіки '!$C$303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BEF4-4F6B-BEB1-F80BFB957A59}"/>
                </c:ext>
              </c:extLst>
            </c:dLbl>
            <c:dLbl>
              <c:idx val="14"/>
              <c:tx>
                <c:strRef>
                  <c:f>'графіки '!$C$304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{A5B80FBF-FB44-4CD1-94AD-77509FFE1AF1}</c15:txfldGUID>
                      <c15:f>'графіки '!$C$304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BEF4-4F6B-BEB1-F80BFB957A59}"/>
                </c:ext>
              </c:extLst>
            </c:dLbl>
            <c:dLbl>
              <c:idx val="15"/>
              <c:tx>
                <c:strRef>
                  <c:f>'графіки '!$C$305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{9ACB3383-DE08-4BC6-808B-E42BE10A0367}</c15:txfldGUID>
                      <c15:f>'графіки '!$C$305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BEF4-4F6B-BEB1-F80BFB957A59}"/>
                </c:ext>
              </c:extLst>
            </c:dLbl>
            <c:dLbl>
              <c:idx val="16"/>
              <c:tx>
                <c:strRef>
                  <c:f>'графіки '!$C$306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{9F0F8E4A-8447-4A50-AB37-F65DB89AF033}</c15:txfldGUID>
                      <c15:f>'графіки '!$C$306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BEF4-4F6B-BEB1-F80BFB957A59}"/>
                </c:ext>
              </c:extLst>
            </c:dLbl>
            <c:dLbl>
              <c:idx val="17"/>
              <c:tx>
                <c:strRef>
                  <c:f>'графіки '!$C$307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{CAC4DF13-2930-42CD-9474-D57E58F56FCE}</c15:txfldGUID>
                      <c15:f>'графіки '!$C$307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BEF4-4F6B-BEB1-F80BFB957A59}"/>
                </c:ext>
              </c:extLst>
            </c:dLbl>
            <c:dLbl>
              <c:idx val="18"/>
              <c:tx>
                <c:strRef>
                  <c:f>'графіки '!$C$308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{1356A0B0-23A0-42DE-B3D3-BAFC5A52761F}</c15:txfldGUID>
                      <c15:f>'графіки '!$C$308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BEF4-4F6B-BEB1-F80BFB957A59}"/>
                </c:ext>
              </c:extLst>
            </c:dLbl>
            <c:dLbl>
              <c:idx val="19"/>
              <c:tx>
                <c:strRef>
                  <c:f>'графіки '!$C$309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{2F8140C3-781F-4665-AE87-C26E8D644568}</c15:txfldGUID>
                      <c15:f>'графіки '!$C$309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BEF4-4F6B-BEB1-F80BFB957A59}"/>
                </c:ext>
              </c:extLst>
            </c:dLbl>
            <c:dLbl>
              <c:idx val="20"/>
              <c:tx>
                <c:strRef>
                  <c:f>'графіки '!$C$310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{ABB8F1E1-F03C-45AC-BA58-5701D856D7B4}</c15:txfldGUID>
                      <c15:f>'графіки '!$C$310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BEF4-4F6B-BEB1-F80BFB957A59}"/>
                </c:ext>
              </c:extLst>
            </c:dLbl>
            <c:dLbl>
              <c:idx val="21"/>
              <c:tx>
                <c:strRef>
                  <c:f>'графіки '!$C$311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{EE483F4C-A7D3-4693-BEC0-59669E88473C}</c15:txfldGUID>
                      <c15:f>'графіки '!$C$311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BEF4-4F6B-BEB1-F80BFB957A59}"/>
                </c:ext>
              </c:extLst>
            </c:dLbl>
            <c:dLbl>
              <c:idx val="22"/>
              <c:tx>
                <c:strRef>
                  <c:f>'графіки '!$C$312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{4035BD30-225D-4D22-A0B8-AAF467379393}</c15:txfldGUID>
                      <c15:f>'графіки '!$C$312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BEF4-4F6B-BEB1-F80BFB957A59}"/>
                </c:ext>
              </c:extLst>
            </c:dLbl>
            <c:dLbl>
              <c:idx val="23"/>
              <c:tx>
                <c:strRef>
                  <c:f>'графіки '!$C$313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{D0FEC203-E96E-4AE6-89FF-AD2AD129CD72}</c15:txfldGUID>
                      <c15:f>'графіки '!$C$313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BEF4-4F6B-BEB1-F80BFB957A59}"/>
                </c:ext>
              </c:extLst>
            </c:dLbl>
            <c:dLbl>
              <c:idx val="24"/>
              <c:tx>
                <c:strRef>
                  <c:f>'графіки '!$C$314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{D7A3F901-6A43-4B18-8B98-B4EBD7CA0160}</c15:txfldGUID>
                      <c15:f>'графіки '!$C$314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BEF4-4F6B-BEB1-F80BFB957A59}"/>
                </c:ext>
              </c:extLst>
            </c:dLbl>
            <c:dLbl>
              <c:idx val="25"/>
              <c:tx>
                <c:strRef>
                  <c:f>'графіки '!$C$315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{C86894B6-C4FC-4C79-82FC-05B850C075E4}</c15:txfldGUID>
                      <c15:f>'графіки '!$C$315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BEF4-4F6B-BEB1-F80BFB957A59}"/>
                </c:ext>
              </c:extLst>
            </c:dLbl>
            <c:dLbl>
              <c:idx val="26"/>
              <c:tx>
                <c:strRef>
                  <c:f>'графіки '!$C$316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{155376A1-20EA-4008-BE5E-B1D4356EA829}</c15:txfldGUID>
                      <c15:f>'графіки '!$C$316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BEF4-4F6B-BEB1-F80BFB957A59}"/>
                </c:ext>
              </c:extLst>
            </c:dLbl>
            <c:dLbl>
              <c:idx val="27"/>
              <c:tx>
                <c:strRef>
                  <c:f>'графіки '!$C$317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{1A3A6AD7-B8A9-4265-BB69-1641E7EBEB02}</c15:txfldGUID>
                      <c15:f>'графіки '!$C$317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BEF4-4F6B-BEB1-F80BFB957A5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'!$H$290:$H$317</c:f>
              <c:numCache>
                <c:formatCode>0%</c:formatCode>
                <c:ptCount val="28"/>
                <c:pt idx="0">
                  <c:v>0.10999999999999999</c:v>
                </c:pt>
                <c:pt idx="1">
                  <c:v>0.30000000000000004</c:v>
                </c:pt>
                <c:pt idx="2">
                  <c:v>0.45</c:v>
                </c:pt>
                <c:pt idx="3">
                  <c:v>0.57999999999999996</c:v>
                </c:pt>
                <c:pt idx="4">
                  <c:v>0.22999999999999998</c:v>
                </c:pt>
                <c:pt idx="5">
                  <c:v>-2.0000000000000018E-2</c:v>
                </c:pt>
                <c:pt idx="6">
                  <c:v>-0.38999999999999996</c:v>
                </c:pt>
                <c:pt idx="7">
                  <c:v>-0.10999999999999999</c:v>
                </c:pt>
                <c:pt idx="8">
                  <c:v>-0.30999999999999994</c:v>
                </c:pt>
                <c:pt idx="9">
                  <c:v>0.37</c:v>
                </c:pt>
                <c:pt idx="10">
                  <c:v>0.33999999999999997</c:v>
                </c:pt>
                <c:pt idx="11">
                  <c:v>0.87000000000000011</c:v>
                </c:pt>
                <c:pt idx="12">
                  <c:v>0.27</c:v>
                </c:pt>
              </c:numCache>
            </c:numRef>
          </c:xVal>
          <c:yVal>
            <c:numRef>
              <c:f>'графіки '!$I$290:$I$317</c:f>
              <c:numCache>
                <c:formatCode>0%</c:formatCode>
                <c:ptCount val="28"/>
                <c:pt idx="0">
                  <c:v>-0.6</c:v>
                </c:pt>
                <c:pt idx="1">
                  <c:v>-0.17000000000000004</c:v>
                </c:pt>
                <c:pt idx="2">
                  <c:v>-1.1099999999999999</c:v>
                </c:pt>
                <c:pt idx="3">
                  <c:v>-8.9999999999999983E-2</c:v>
                </c:pt>
                <c:pt idx="4">
                  <c:v>-0.30000000000000004</c:v>
                </c:pt>
                <c:pt idx="5">
                  <c:v>-0.7</c:v>
                </c:pt>
                <c:pt idx="6">
                  <c:v>-0.24000000000000005</c:v>
                </c:pt>
                <c:pt idx="7">
                  <c:v>-0.36000000000000004</c:v>
                </c:pt>
                <c:pt idx="8">
                  <c:v>2.9999999999999985E-2</c:v>
                </c:pt>
                <c:pt idx="9">
                  <c:v>-0.28999999999999998</c:v>
                </c:pt>
                <c:pt idx="10">
                  <c:v>-0.56000000000000005</c:v>
                </c:pt>
                <c:pt idx="11">
                  <c:v>-0.4</c:v>
                </c:pt>
                <c:pt idx="12">
                  <c:v>-0.14000000000000001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C-BEF4-4F6B-BEB1-F80BFB957A5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0180736"/>
        <c:axId val="120182656"/>
      </c:scatterChart>
      <c:valAx>
        <c:axId val="120180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0182656"/>
        <c:crosses val="autoZero"/>
        <c:crossBetween val="midCat"/>
      </c:valAx>
      <c:valAx>
        <c:axId val="12018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0180736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5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600"/>
              <a:t>Рейтинги </a:t>
            </a:r>
            <a:r>
              <a:rPr lang="uk-UA" sz="1600" u="sng"/>
              <a:t>ОС  Івано-Франківської області </a:t>
            </a:r>
            <a:r>
              <a:rPr lang="uk-UA" sz="1600" b="1" i="0" u="none" strike="noStrike" baseline="0">
                <a:effectLst/>
              </a:rPr>
              <a:t>за </a:t>
            </a:r>
            <a:r>
              <a:rPr lang="uk-UA" sz="1800" b="1" i="0" baseline="0">
                <a:effectLst/>
              </a:rPr>
              <a:t>І півріччя 2020 року</a:t>
            </a:r>
            <a:endParaRPr lang="ru-RU" sz="16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5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uk-UA" sz="1600">
              <a:effectLst/>
            </a:endParaRPr>
          </a:p>
        </c:rich>
      </c:tx>
      <c:layout>
        <c:manualLayout>
          <c:xMode val="edge"/>
          <c:yMode val="edge"/>
          <c:x val="0.16709186076699861"/>
          <c:y val="1.621191620920500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4788078616294275E-2"/>
          <c:y val="0.1035317513886749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'!$C$319</c:f>
                  <c:strCache>
                    <c:ptCount val="1"/>
                    <c:pt idx="0">
                      <c:v>Галицький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{100DBF61-01B1-4BC8-9DC1-4CE7A9385345}</c15:txfldGUID>
                      <c15:f>'графіки '!$C$319</c15:f>
                      <c15:dlblFieldTableCache>
                        <c:ptCount val="1"/>
                        <c:pt idx="0">
                          <c:v>Галицький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A100-4B53-825E-4C84F56C3424}"/>
                </c:ext>
              </c:extLst>
            </c:dLbl>
            <c:dLbl>
              <c:idx val="1"/>
              <c:tx>
                <c:strRef>
                  <c:f>'графіки '!$C$320</c:f>
                  <c:strCache>
                    <c:ptCount val="1"/>
                    <c:pt idx="0">
                      <c:v>Городенківський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{996E709B-BD5D-4F68-8677-7DC7EDCDF6DB}</c15:txfldGUID>
                      <c15:f>'графіки '!$C$320</c15:f>
                      <c15:dlblFieldTableCache>
                        <c:ptCount val="1"/>
                        <c:pt idx="0">
                          <c:v>Городенківський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A100-4B53-825E-4C84F56C3424}"/>
                </c:ext>
              </c:extLst>
            </c:dLbl>
            <c:dLbl>
              <c:idx val="2"/>
              <c:tx>
                <c:strRef>
                  <c:f>'графіки '!$C$321</c:f>
                  <c:strCache>
                    <c:ptCount val="1"/>
                    <c:pt idx="0">
                      <c:v>Долинський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{8E3AAFE7-CB15-414B-9BCC-4D3A1975D081}</c15:txfldGUID>
                      <c15:f>'графіки '!$C$321</c15:f>
                      <c15:dlblFieldTableCache>
                        <c:ptCount val="1"/>
                        <c:pt idx="0">
                          <c:v>Долинський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A100-4B53-825E-4C84F56C3424}"/>
                </c:ext>
              </c:extLst>
            </c:dLbl>
            <c:dLbl>
              <c:idx val="3"/>
              <c:tx>
                <c:strRef>
                  <c:f>'графіки '!$C$322</c:f>
                  <c:strCache>
                    <c:ptCount val="1"/>
                    <c:pt idx="0">
                      <c:v>Калуський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{FAE2F964-5C08-4D46-925C-53D7EF445C5C}</c15:txfldGUID>
                      <c15:f>'графіки '!$C$322</c15:f>
                      <c15:dlblFieldTableCache>
                        <c:ptCount val="1"/>
                        <c:pt idx="0">
                          <c:v>Калуський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A100-4B53-825E-4C84F56C3424}"/>
                </c:ext>
              </c:extLst>
            </c:dLbl>
            <c:dLbl>
              <c:idx val="4"/>
              <c:tx>
                <c:strRef>
                  <c:f>'графіки '!$C$323</c:f>
                  <c:strCache>
                    <c:ptCount val="1"/>
                    <c:pt idx="0">
                      <c:v>Коломийський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{A844BA45-3FB9-4E9A-B56A-3D565D287E7A}</c15:txfldGUID>
                      <c15:f>'графіки '!$C$323</c15:f>
                      <c15:dlblFieldTableCache>
                        <c:ptCount val="1"/>
                        <c:pt idx="0">
                          <c:v>Коломийський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A100-4B53-825E-4C84F56C3424}"/>
                </c:ext>
              </c:extLst>
            </c:dLbl>
            <c:dLbl>
              <c:idx val="5"/>
              <c:tx>
                <c:strRef>
                  <c:f>'графіки '!$C$324</c:f>
                  <c:strCache>
                    <c:ptCount val="1"/>
                    <c:pt idx="0">
                      <c:v>Косівський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{5470CCDB-9030-4109-A494-87F35C5EE62B}</c15:txfldGUID>
                      <c15:f>'графіки '!$C$324</c15:f>
                      <c15:dlblFieldTableCache>
                        <c:ptCount val="1"/>
                        <c:pt idx="0">
                          <c:v>Косівський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A100-4B53-825E-4C84F56C3424}"/>
                </c:ext>
              </c:extLst>
            </c:dLbl>
            <c:dLbl>
              <c:idx val="6"/>
              <c:tx>
                <c:strRef>
                  <c:f>'графіки '!$C$325</c:f>
                  <c:strCache>
                    <c:ptCount val="1"/>
                    <c:pt idx="0">
                      <c:v>Окружний суд міста Івано-Франківська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{24C53799-97BB-4587-B998-5F3CD7869916}</c15:txfldGUID>
                      <c15:f>'графіки '!$C$325</c15:f>
                      <c15:dlblFieldTableCache>
                        <c:ptCount val="1"/>
                        <c:pt idx="0">
                          <c:v>Окружний суд міста Івано-Франківська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A100-4B53-825E-4C84F56C3424}"/>
                </c:ext>
              </c:extLst>
            </c:dLbl>
            <c:dLbl>
              <c:idx val="7"/>
              <c:tx>
                <c:strRef>
                  <c:f>'графіки '!$C$326</c:f>
                  <c:strCache>
                    <c:ptCount val="1"/>
                    <c:pt idx="0">
                      <c:v>Надвірнянський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{8937394C-965C-4B0F-B07F-9485A62DC772}</c15:txfldGUID>
                      <c15:f>'графіки '!$C$326</c15:f>
                      <c15:dlblFieldTableCache>
                        <c:ptCount val="1"/>
                        <c:pt idx="0">
                          <c:v>Надвірнянський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A100-4B53-825E-4C84F56C3424}"/>
                </c:ext>
              </c:extLst>
            </c:dLbl>
            <c:dLbl>
              <c:idx val="8"/>
              <c:tx>
                <c:strRef>
                  <c:f>'графіки '!$C$327</c:f>
                  <c:strCache>
                    <c:ptCount val="1"/>
                    <c:pt idx="0">
                      <c:v>Тлумацький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{47DC6B2F-4BC8-473F-B31F-1B3CB62251EA}</c15:txfldGUID>
                      <c15:f>'графіки '!$C$327</c15:f>
                      <c15:dlblFieldTableCache>
                        <c:ptCount val="1"/>
                        <c:pt idx="0">
                          <c:v>Тлумацький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A100-4B53-825E-4C84F56C3424}"/>
                </c:ext>
              </c:extLst>
            </c:dLbl>
            <c:dLbl>
              <c:idx val="9"/>
              <c:tx>
                <c:strRef>
                  <c:f>'графіки '!$C$328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{5DC4BCBE-564E-42BC-B19E-C799833EEF77}</c15:txfldGUID>
                      <c15:f>'графіки '!$C$328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A100-4B53-825E-4C84F56C3424}"/>
                </c:ext>
              </c:extLst>
            </c:dLbl>
            <c:dLbl>
              <c:idx val="10"/>
              <c:tx>
                <c:strRef>
                  <c:f>'графіки '!$C$329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{B667528E-4142-4F8A-BF81-A1010A3249AD}</c15:txfldGUID>
                      <c15:f>'графіки '!$C$329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A100-4B53-825E-4C84F56C3424}"/>
                </c:ext>
              </c:extLst>
            </c:dLbl>
            <c:dLbl>
              <c:idx val="11"/>
              <c:tx>
                <c:strRef>
                  <c:f>'графіки '!$C$330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{929A67DA-0861-4271-A99D-061DD2FDC2BB}</c15:txfldGUID>
                      <c15:f>'графіки '!$C$330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A100-4B53-825E-4C84F56C3424}"/>
                </c:ext>
              </c:extLst>
            </c:dLbl>
            <c:dLbl>
              <c:idx val="12"/>
              <c:tx>
                <c:strRef>
                  <c:f>'графіки '!$C$331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{8A6BC7E3-0EAE-4EA5-84CB-E7493DB677C5}</c15:txfldGUID>
                      <c15:f>'графіки '!$C$331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A100-4B53-825E-4C84F56C3424}"/>
                </c:ext>
              </c:extLst>
            </c:dLbl>
            <c:dLbl>
              <c:idx val="13"/>
              <c:tx>
                <c:strRef>
                  <c:f>'графіки '!$C$332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{980980D1-1DDD-4261-8278-5AA6B51EB16B}</c15:txfldGUID>
                      <c15:f>'графіки '!$C$332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A100-4B53-825E-4C84F56C3424}"/>
                </c:ext>
              </c:extLst>
            </c:dLbl>
            <c:dLbl>
              <c:idx val="14"/>
              <c:tx>
                <c:strRef>
                  <c:f>'графіки '!$C$333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{A3322E73-644D-42A7-9ACD-C07CC4FBE17B}</c15:txfldGUID>
                      <c15:f>'графіки '!$C$333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A100-4B53-825E-4C84F56C3424}"/>
                </c:ext>
              </c:extLst>
            </c:dLbl>
            <c:dLbl>
              <c:idx val="15"/>
              <c:tx>
                <c:strRef>
                  <c:f>'графіки '!$C$334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{618FBCD6-BD8A-4253-A712-C4D630B38AAD}</c15:txfldGUID>
                      <c15:f>'графіки '!$C$334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A100-4B53-825E-4C84F56C3424}"/>
                </c:ext>
              </c:extLst>
            </c:dLbl>
            <c:dLbl>
              <c:idx val="16"/>
              <c:tx>
                <c:strRef>
                  <c:f>'графіки '!$C$335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{6DAAE574-DCED-407C-8AA8-2DB71621836D}</c15:txfldGUID>
                      <c15:f>'графіки '!$C$335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A100-4B53-825E-4C84F56C342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'!$H$319:$H$335</c:f>
              <c:numCache>
                <c:formatCode>0%</c:formatCode>
                <c:ptCount val="17"/>
                <c:pt idx="0">
                  <c:v>0.16</c:v>
                </c:pt>
                <c:pt idx="1">
                  <c:v>9.9999999999999978E-2</c:v>
                </c:pt>
                <c:pt idx="2">
                  <c:v>-0.87</c:v>
                </c:pt>
                <c:pt idx="3">
                  <c:v>0.2</c:v>
                </c:pt>
                <c:pt idx="4">
                  <c:v>0.39</c:v>
                </c:pt>
                <c:pt idx="5">
                  <c:v>1.0000000000000009E-2</c:v>
                </c:pt>
                <c:pt idx="6">
                  <c:v>0.34</c:v>
                </c:pt>
                <c:pt idx="7">
                  <c:v>-0.24000000000000002</c:v>
                </c:pt>
                <c:pt idx="8">
                  <c:v>-3.0000000000000027E-2</c:v>
                </c:pt>
              </c:numCache>
            </c:numRef>
          </c:xVal>
          <c:yVal>
            <c:numRef>
              <c:f>'графіки '!$I$319:$I$335</c:f>
              <c:numCache>
                <c:formatCode>0%</c:formatCode>
                <c:ptCount val="17"/>
                <c:pt idx="0">
                  <c:v>-0.30999999999999994</c:v>
                </c:pt>
                <c:pt idx="1">
                  <c:v>-0.3</c:v>
                </c:pt>
                <c:pt idx="2">
                  <c:v>-0.22000000000000006</c:v>
                </c:pt>
                <c:pt idx="3">
                  <c:v>2.9999999999999985E-2</c:v>
                </c:pt>
                <c:pt idx="4">
                  <c:v>-0.9</c:v>
                </c:pt>
                <c:pt idx="5">
                  <c:v>-0.72000000000000008</c:v>
                </c:pt>
                <c:pt idx="6">
                  <c:v>-0.83</c:v>
                </c:pt>
                <c:pt idx="7">
                  <c:v>-1.39</c:v>
                </c:pt>
                <c:pt idx="8">
                  <c:v>-0.78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A100-4B53-825E-4C84F56C342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0301440"/>
        <c:axId val="120311808"/>
      </c:scatterChart>
      <c:valAx>
        <c:axId val="12030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0311808"/>
        <c:crosses val="autoZero"/>
        <c:crossBetween val="midCat"/>
      </c:valAx>
      <c:valAx>
        <c:axId val="120311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0301440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/>
              <a:t>Рейтинги </a:t>
            </a:r>
            <a:r>
              <a:rPr lang="uk-UA" u="sng"/>
              <a:t>ОС  м. Києва</a:t>
            </a:r>
            <a:r>
              <a:rPr lang="uk-UA"/>
              <a:t> </a:t>
            </a:r>
            <a:r>
              <a:rPr lang="uk-UA" sz="1800" b="1" i="0" u="none" strike="noStrike" baseline="0">
                <a:effectLst/>
              </a:rPr>
              <a:t>за </a:t>
            </a:r>
            <a:r>
              <a:rPr lang="uk-UA" sz="1800" b="1" i="0" baseline="0">
                <a:effectLst/>
              </a:rPr>
              <a:t>І півріччя 2020 року</a:t>
            </a:r>
            <a:endParaRPr lang="ru-RU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uk-UA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'!$C$338</c:f>
                  <c:strCache>
                    <c:ptCount val="1"/>
                    <c:pt idx="0">
                      <c:v>Перший окружний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{AE044308-0909-482B-A703-54F0DE992DF1}</c15:txfldGUID>
                      <c15:f>'графіки '!$C$338</c15:f>
                      <c15:dlblFieldTableCache>
                        <c:ptCount val="1"/>
                        <c:pt idx="0">
                          <c:v>Перший окружний суд міста Києва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78BB-4214-85DA-52C9652E6A36}"/>
                </c:ext>
              </c:extLst>
            </c:dLbl>
            <c:dLbl>
              <c:idx val="1"/>
              <c:tx>
                <c:strRef>
                  <c:f>'графіки '!$C$339</c:f>
                  <c:strCache>
                    <c:ptCount val="1"/>
                    <c:pt idx="0">
                      <c:v>Другий окружний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{C49402C1-4A53-411F-96B0-F22144E9EFF0}</c15:txfldGUID>
                      <c15:f>'графіки '!$C$339</c15:f>
                      <c15:dlblFieldTableCache>
                        <c:ptCount val="1"/>
                        <c:pt idx="0">
                          <c:v>Другий окружний суд міста Києва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78BB-4214-85DA-52C9652E6A36}"/>
                </c:ext>
              </c:extLst>
            </c:dLbl>
            <c:dLbl>
              <c:idx val="2"/>
              <c:tx>
                <c:strRef>
                  <c:f>'графіки '!$C$340</c:f>
                  <c:strCache>
                    <c:ptCount val="1"/>
                    <c:pt idx="0">
                      <c:v>Третій окружний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{4E541FB0-B36A-4A71-B200-AE85A9F7EC7B}</c15:txfldGUID>
                      <c15:f>'графіки '!$C$340</c15:f>
                      <c15:dlblFieldTableCache>
                        <c:ptCount val="1"/>
                        <c:pt idx="0">
                          <c:v>Третій окружний суд міста Києва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78BB-4214-85DA-52C9652E6A36}"/>
                </c:ext>
              </c:extLst>
            </c:dLbl>
            <c:dLbl>
              <c:idx val="3"/>
              <c:tx>
                <c:strRef>
                  <c:f>'графіки '!$C$341</c:f>
                  <c:strCache>
                    <c:ptCount val="1"/>
                    <c:pt idx="0">
                      <c:v>Четвертий окружний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{E7FB4EC4-777F-4096-B13B-766BC553F247}</c15:txfldGUID>
                      <c15:f>'графіки '!$C$341</c15:f>
                      <c15:dlblFieldTableCache>
                        <c:ptCount val="1"/>
                        <c:pt idx="0">
                          <c:v>Четвертий окружний суд міста Києва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78BB-4214-85DA-52C9652E6A36}"/>
                </c:ext>
              </c:extLst>
            </c:dLbl>
            <c:dLbl>
              <c:idx val="4"/>
              <c:tx>
                <c:strRef>
                  <c:f>'графіки '!$C$342</c:f>
                  <c:strCache>
                    <c:ptCount val="1"/>
                    <c:pt idx="0">
                      <c:v>П'ятий окружний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{16490F92-77FA-4E35-865E-5DAF3C8CD3D8}</c15:txfldGUID>
                      <c15:f>'графіки '!$C$342</c15:f>
                      <c15:dlblFieldTableCache>
                        <c:ptCount val="1"/>
                        <c:pt idx="0">
                          <c:v>П'ятий окружний суд міста Києва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78BB-4214-85DA-52C9652E6A36}"/>
                </c:ext>
              </c:extLst>
            </c:dLbl>
            <c:dLbl>
              <c:idx val="5"/>
              <c:tx>
                <c:strRef>
                  <c:f>'графіки '!$C$343</c:f>
                  <c:strCache>
                    <c:ptCount val="1"/>
                    <c:pt idx="0">
                      <c:v>Шостий окружний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{BE09EF2C-BE3C-43EF-BA56-A86DEB3D47A3}</c15:txfldGUID>
                      <c15:f>'графіки '!$C$343</c15:f>
                      <c15:dlblFieldTableCache>
                        <c:ptCount val="1"/>
                        <c:pt idx="0">
                          <c:v>Шостий окружний суд міста Києва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78BB-4214-85DA-52C9652E6A36}"/>
                </c:ext>
              </c:extLst>
            </c:dLbl>
            <c:dLbl>
              <c:idx val="6"/>
              <c:tx>
                <c:strRef>
                  <c:f>'графіки '!$C$344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{25031B7E-5CD5-4260-8F51-459C52A99B99}</c15:txfldGUID>
                      <c15:f>'графіки '!$C$344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78BB-4214-85DA-52C9652E6A36}"/>
                </c:ext>
              </c:extLst>
            </c:dLbl>
            <c:dLbl>
              <c:idx val="7"/>
              <c:tx>
                <c:strRef>
                  <c:f>'графіки '!$C$345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{5242C0EB-0093-4A4A-9661-F13E801892E9}</c15:txfldGUID>
                      <c15:f>'графіки '!$C$345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78BB-4214-85DA-52C9652E6A36}"/>
                </c:ext>
              </c:extLst>
            </c:dLbl>
            <c:dLbl>
              <c:idx val="8"/>
              <c:tx>
                <c:strRef>
                  <c:f>'графіки '!$C$346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{1BDF88F7-AF23-4F1C-8D79-1128EF656FC8}</c15:txfldGUID>
                      <c15:f>'графіки '!$C$346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78BB-4214-85DA-52C9652E6A36}"/>
                </c:ext>
              </c:extLst>
            </c:dLbl>
            <c:dLbl>
              <c:idx val="9"/>
              <c:tx>
                <c:strRef>
                  <c:f>'графіки '!$C$347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{4B8D6E1B-3F19-4701-B428-28B8BA9469EE}</c15:txfldGUID>
                      <c15:f>'графіки '!$C$347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78BB-4214-85DA-52C9652E6A3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'!$H$338:$H$347</c:f>
              <c:numCache>
                <c:formatCode>0%</c:formatCode>
                <c:ptCount val="10"/>
                <c:pt idx="0">
                  <c:v>0.38</c:v>
                </c:pt>
                <c:pt idx="1">
                  <c:v>0.78</c:v>
                </c:pt>
                <c:pt idx="2">
                  <c:v>0.84000000000000008</c:v>
                </c:pt>
                <c:pt idx="3">
                  <c:v>0.28000000000000003</c:v>
                </c:pt>
                <c:pt idx="4">
                  <c:v>0.31999999999999995</c:v>
                </c:pt>
                <c:pt idx="5">
                  <c:v>0.43</c:v>
                </c:pt>
              </c:numCache>
            </c:numRef>
          </c:xVal>
          <c:yVal>
            <c:numRef>
              <c:f>'графіки '!$I$338:$I$347</c:f>
              <c:numCache>
                <c:formatCode>0%</c:formatCode>
                <c:ptCount val="10"/>
                <c:pt idx="0">
                  <c:v>-0.35</c:v>
                </c:pt>
                <c:pt idx="1">
                  <c:v>-1</c:v>
                </c:pt>
                <c:pt idx="2">
                  <c:v>-1.74</c:v>
                </c:pt>
                <c:pt idx="3">
                  <c:v>-1.21</c:v>
                </c:pt>
                <c:pt idx="4">
                  <c:v>-1.54</c:v>
                </c:pt>
                <c:pt idx="5">
                  <c:v>-2.15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78BB-4214-85DA-52C9652E6A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0511104"/>
        <c:axId val="120533760"/>
      </c:scatterChart>
      <c:valAx>
        <c:axId val="120511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0533760"/>
        <c:crosses val="autoZero"/>
        <c:crossBetween val="midCat"/>
      </c:valAx>
      <c:valAx>
        <c:axId val="12053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0511104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7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700"/>
              <a:t>Рейтинги </a:t>
            </a:r>
            <a:r>
              <a:rPr lang="uk-UA" sz="1700" u="sng"/>
              <a:t>ОС  Київської області</a:t>
            </a:r>
            <a:r>
              <a:rPr lang="uk-UA" sz="1700" baseline="0"/>
              <a:t> </a:t>
            </a:r>
            <a:r>
              <a:rPr lang="uk-UA" sz="1700" b="1" i="0" u="none" strike="noStrike" baseline="0">
                <a:effectLst/>
              </a:rPr>
              <a:t>за </a:t>
            </a:r>
            <a:r>
              <a:rPr lang="uk-UA" sz="1800" b="1" i="0" baseline="0">
                <a:effectLst/>
              </a:rPr>
              <a:t>І півріччя 2020 року</a:t>
            </a:r>
            <a:endParaRPr lang="ru-RU" sz="16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7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uk-UA" sz="17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'!$C$349</c:f>
                  <c:strCache>
                    <c:ptCount val="1"/>
                    <c:pt idx="0">
                      <c:v>Білоцерківський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{8B7E0BE9-9D20-487E-AFF3-D816C9CA25CE}</c15:txfldGUID>
                      <c15:f>'графіки '!$C$349</c15:f>
                      <c15:dlblFieldTableCache>
                        <c:ptCount val="1"/>
                        <c:pt idx="0">
                          <c:v>Білоцерківський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0F04-4199-AFBD-7E5764D4322B}"/>
                </c:ext>
              </c:extLst>
            </c:dLbl>
            <c:dLbl>
              <c:idx val="1"/>
              <c:tx>
                <c:strRef>
                  <c:f>'графіки '!$C$350</c:f>
                  <c:strCache>
                    <c:ptCount val="1"/>
                    <c:pt idx="0">
                      <c:v>Бориспільський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{9E8E5E34-66F3-4DBB-84D2-1F33EF072844}</c15:txfldGUID>
                      <c15:f>'графіки '!$C$350</c15:f>
                      <c15:dlblFieldTableCache>
                        <c:ptCount val="1"/>
                        <c:pt idx="0">
                          <c:v>Бориспільський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0F04-4199-AFBD-7E5764D4322B}"/>
                </c:ext>
              </c:extLst>
            </c:dLbl>
            <c:dLbl>
              <c:idx val="2"/>
              <c:tx>
                <c:strRef>
                  <c:f>'графіки '!$C$351</c:f>
                  <c:strCache>
                    <c:ptCount val="1"/>
                    <c:pt idx="0">
                      <c:v>Броварський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{DF520639-831D-4249-85FE-6137D6008364}</c15:txfldGUID>
                      <c15:f>'графіки '!$C$351</c15:f>
                      <c15:dlblFieldTableCache>
                        <c:ptCount val="1"/>
                        <c:pt idx="0">
                          <c:v>Броварський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0F04-4199-AFBD-7E5764D4322B}"/>
                </c:ext>
              </c:extLst>
            </c:dLbl>
            <c:dLbl>
              <c:idx val="3"/>
              <c:tx>
                <c:strRef>
                  <c:f>'графіки '!$C$352</c:f>
                  <c:strCache>
                    <c:ptCount val="1"/>
                    <c:pt idx="0">
                      <c:v>Васильківський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{BCC26E8E-A6F1-471E-B614-7EC68FACF256}</c15:txfldGUID>
                      <c15:f>'графіки '!$C$352</c15:f>
                      <c15:dlblFieldTableCache>
                        <c:ptCount val="1"/>
                        <c:pt idx="0">
                          <c:v>Васильківський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0F04-4199-AFBD-7E5764D4322B}"/>
                </c:ext>
              </c:extLst>
            </c:dLbl>
            <c:dLbl>
              <c:idx val="4"/>
              <c:tx>
                <c:strRef>
                  <c:f>'графіки '!$C$353</c:f>
                  <c:strCache>
                    <c:ptCount val="1"/>
                    <c:pt idx="0">
                      <c:v>Вишгородський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{1A370F8B-7068-4844-A51A-5B801A603508}</c15:txfldGUID>
                      <c15:f>'графіки '!$C$353</c15:f>
                      <c15:dlblFieldTableCache>
                        <c:ptCount val="1"/>
                        <c:pt idx="0">
                          <c:v>Вишгородський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0F04-4199-AFBD-7E5764D4322B}"/>
                </c:ext>
              </c:extLst>
            </c:dLbl>
            <c:dLbl>
              <c:idx val="5"/>
              <c:tx>
                <c:strRef>
                  <c:f>'графіки '!$C$354</c:f>
                  <c:strCache>
                    <c:ptCount val="1"/>
                    <c:pt idx="0">
                      <c:v>Ірпінський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{8181EBF7-CB25-4845-B0C7-05B8D3875363}</c15:txfldGUID>
                      <c15:f>'графіки '!$C$354</c15:f>
                      <c15:dlblFieldTableCache>
                        <c:ptCount val="1"/>
                        <c:pt idx="0">
                          <c:v>Ірпінський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0F04-4199-AFBD-7E5764D4322B}"/>
                </c:ext>
              </c:extLst>
            </c:dLbl>
            <c:dLbl>
              <c:idx val="6"/>
              <c:tx>
                <c:strRef>
                  <c:f>'графіки '!$C$355</c:f>
                  <c:strCache>
                    <c:ptCount val="1"/>
                    <c:pt idx="0">
                      <c:v>Кагарлицький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{101CA3D8-27CB-428D-B79F-39B8F2D99482}</c15:txfldGUID>
                      <c15:f>'графіки '!$C$355</c15:f>
                      <c15:dlblFieldTableCache>
                        <c:ptCount val="1"/>
                        <c:pt idx="0">
                          <c:v>Кагарлицький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0F04-4199-AFBD-7E5764D4322B}"/>
                </c:ext>
              </c:extLst>
            </c:dLbl>
            <c:dLbl>
              <c:idx val="7"/>
              <c:tx>
                <c:strRef>
                  <c:f>'графіки '!$C$356</c:f>
                  <c:strCache>
                    <c:ptCount val="1"/>
                    <c:pt idx="0">
                      <c:v>Києво-Святошинський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{D60B8614-AF6A-4A9F-A7B2-B673D1038E77}</c15:txfldGUID>
                      <c15:f>'графіки '!$C$356</c15:f>
                      <c15:dlblFieldTableCache>
                        <c:ptCount val="1"/>
                        <c:pt idx="0">
                          <c:v>Києво-Святошинський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0F04-4199-AFBD-7E5764D4322B}"/>
                </c:ext>
              </c:extLst>
            </c:dLbl>
            <c:dLbl>
              <c:idx val="8"/>
              <c:tx>
                <c:strRef>
                  <c:f>'графіки '!$C$357</c:f>
                  <c:strCache>
                    <c:ptCount val="1"/>
                    <c:pt idx="0">
                      <c:v>Обухівський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{CFECDCBF-EE29-45C7-BF17-AF6803B4C8F7}</c15:txfldGUID>
                      <c15:f>'графіки '!$C$357</c15:f>
                      <c15:dlblFieldTableCache>
                        <c:ptCount val="1"/>
                        <c:pt idx="0">
                          <c:v>Обухівський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0F04-4199-AFBD-7E5764D4322B}"/>
                </c:ext>
              </c:extLst>
            </c:dLbl>
            <c:dLbl>
              <c:idx val="9"/>
              <c:tx>
                <c:strRef>
                  <c:f>'графіки '!$C$358</c:f>
                  <c:strCache>
                    <c:ptCount val="1"/>
                    <c:pt idx="0">
                      <c:v>Переяслав-Хмельницький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{2F13DB3E-7093-4918-A5DF-923B446C2613}</c15:txfldGUID>
                      <c15:f>'графіки '!$C$358</c15:f>
                      <c15:dlblFieldTableCache>
                        <c:ptCount val="1"/>
                        <c:pt idx="0">
                          <c:v>Переяслав-Хмельницький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0F04-4199-AFBD-7E5764D4322B}"/>
                </c:ext>
              </c:extLst>
            </c:dLbl>
            <c:dLbl>
              <c:idx val="10"/>
              <c:tx>
                <c:strRef>
                  <c:f>'графіки '!$C$359</c:f>
                  <c:strCache>
                    <c:ptCount val="1"/>
                    <c:pt idx="0">
                      <c:v>Сквирський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{06985F7C-DF08-492B-8794-4860DF105914}</c15:txfldGUID>
                      <c15:f>'графіки '!$C$359</c15:f>
                      <c15:dlblFieldTableCache>
                        <c:ptCount val="1"/>
                        <c:pt idx="0">
                          <c:v>Сквирський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0F04-4199-AFBD-7E5764D4322B}"/>
                </c:ext>
              </c:extLst>
            </c:dLbl>
            <c:dLbl>
              <c:idx val="11"/>
              <c:tx>
                <c:strRef>
                  <c:f>'графіки '!$C$360</c:f>
                  <c:strCache>
                    <c:ptCount val="1"/>
                    <c:pt idx="0">
                      <c:v>Таращанський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{8D44B2E4-1CA3-4B2A-884B-BFE9C662A096}</c15:txfldGUID>
                      <c15:f>'графіки '!$C$360</c15:f>
                      <c15:dlblFieldTableCache>
                        <c:ptCount val="1"/>
                        <c:pt idx="0">
                          <c:v>Таращанський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0F04-4199-AFBD-7E5764D4322B}"/>
                </c:ext>
              </c:extLst>
            </c:dLbl>
            <c:dLbl>
              <c:idx val="12"/>
              <c:tx>
                <c:strRef>
                  <c:f>'графіки '!$C$361</c:f>
                  <c:strCache>
                    <c:ptCount val="1"/>
                    <c:pt idx="0">
                      <c:v>Фастівський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{D54D030C-10D5-4A36-8BA2-1EC107DB0433}</c15:txfldGUID>
                      <c15:f>'графіки '!$C$361</c15:f>
                      <c15:dlblFieldTableCache>
                        <c:ptCount val="1"/>
                        <c:pt idx="0">
                          <c:v>Фастівський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0F04-4199-AFBD-7E5764D4322B}"/>
                </c:ext>
              </c:extLst>
            </c:dLbl>
            <c:dLbl>
              <c:idx val="13"/>
              <c:tx>
                <c:strRef>
                  <c:f>'графіки '!$C$362</c:f>
                  <c:strCache>
                    <c:ptCount val="1"/>
                    <c:pt idx="0">
                      <c:v>Яготинський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{634B8797-A665-4113-96E0-315519121FD5}</c15:txfldGUID>
                      <c15:f>'графіки '!$C$362</c15:f>
                      <c15:dlblFieldTableCache>
                        <c:ptCount val="1"/>
                        <c:pt idx="0">
                          <c:v>Яготинський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0F04-4199-AFBD-7E5764D4322B}"/>
                </c:ext>
              </c:extLst>
            </c:dLbl>
            <c:dLbl>
              <c:idx val="14"/>
              <c:tx>
                <c:strRef>
                  <c:f>'графіки '!$C$363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{DE8783E4-B300-4500-BBC9-47BC4DF2C549}</c15:txfldGUID>
                      <c15:f>'графіки '!$C$363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0F04-4199-AFBD-7E5764D4322B}"/>
                </c:ext>
              </c:extLst>
            </c:dLbl>
            <c:dLbl>
              <c:idx val="15"/>
              <c:tx>
                <c:strRef>
                  <c:f>'графіки '!$C$364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{EFF1FBE8-A4FA-4638-8282-73EF6FAECA5A}</c15:txfldGUID>
                      <c15:f>'графіки '!$C$364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0F04-4199-AFBD-7E5764D4322B}"/>
                </c:ext>
              </c:extLst>
            </c:dLbl>
            <c:dLbl>
              <c:idx val="16"/>
              <c:tx>
                <c:strRef>
                  <c:f>'графіки '!$C$365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{D972C0B9-41A6-4BF9-A2D4-E705139E2158}</c15:txfldGUID>
                      <c15:f>'графіки '!$C$365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0F04-4199-AFBD-7E5764D4322B}"/>
                </c:ext>
              </c:extLst>
            </c:dLbl>
            <c:dLbl>
              <c:idx val="17"/>
              <c:tx>
                <c:strRef>
                  <c:f>'графіки '!$C$366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{32B6EDA0-C8A1-4058-8F06-B159D1A73DFB}</c15:txfldGUID>
                      <c15:f>'графіки '!$C$366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0F04-4199-AFBD-7E5764D4322B}"/>
                </c:ext>
              </c:extLst>
            </c:dLbl>
            <c:dLbl>
              <c:idx val="18"/>
              <c:tx>
                <c:strRef>
                  <c:f>'графіки '!$C$367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{6D9CCF49-6749-46DC-8CA3-B9BD95AEFA0E}</c15:txfldGUID>
                      <c15:f>'графіки '!$C$367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0F04-4199-AFBD-7E5764D4322B}"/>
                </c:ext>
              </c:extLst>
            </c:dLbl>
            <c:dLbl>
              <c:idx val="19"/>
              <c:tx>
                <c:strRef>
                  <c:f>'графіки '!$C$368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{BF44C32E-9C21-4DBC-B09F-39D427C08F5B}</c15:txfldGUID>
                      <c15:f>'графіки '!$C$368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0F04-4199-AFBD-7E5764D4322B}"/>
                </c:ext>
              </c:extLst>
            </c:dLbl>
            <c:dLbl>
              <c:idx val="20"/>
              <c:tx>
                <c:strRef>
                  <c:f>'графіки '!$C$369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{56BA2895-E037-4EEB-B0A9-E6B9E4DD430B}</c15:txfldGUID>
                      <c15:f>'графіки '!$C$369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0F04-4199-AFBD-7E5764D4322B}"/>
                </c:ext>
              </c:extLst>
            </c:dLbl>
            <c:dLbl>
              <c:idx val="21"/>
              <c:tx>
                <c:strRef>
                  <c:f>'графіки '!$C$370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{793EFE62-DA51-4B3C-81B6-8C6C61F8551B}</c15:txfldGUID>
                      <c15:f>'графіки '!$C$370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0F04-4199-AFBD-7E5764D4322B}"/>
                </c:ext>
              </c:extLst>
            </c:dLbl>
            <c:dLbl>
              <c:idx val="22"/>
              <c:tx>
                <c:strRef>
                  <c:f>'графіки '!$C$371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{CFE704C6-31D4-4BB4-AE2C-92E56475DFDA}</c15:txfldGUID>
                      <c15:f>'графіки '!$C$371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0F04-4199-AFBD-7E5764D4322B}"/>
                </c:ext>
              </c:extLst>
            </c:dLbl>
            <c:dLbl>
              <c:idx val="23"/>
              <c:tx>
                <c:strRef>
                  <c:f>'графіки '!$C$372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{8B92325D-7CFD-4D10-B4CF-506AF3A386EF}</c15:txfldGUID>
                      <c15:f>'графіки '!$C$372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0F04-4199-AFBD-7E5764D4322B}"/>
                </c:ext>
              </c:extLst>
            </c:dLbl>
            <c:dLbl>
              <c:idx val="24"/>
              <c:tx>
                <c:strRef>
                  <c:f>'графіки '!$C$373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{8CDD5983-C873-49BB-996D-FCC3C08E43FF}</c15:txfldGUID>
                      <c15:f>'графіки '!$C$373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0F04-4199-AFBD-7E5764D4322B}"/>
                </c:ext>
              </c:extLst>
            </c:dLbl>
            <c:dLbl>
              <c:idx val="25"/>
              <c:tx>
                <c:strRef>
                  <c:f>'графіки '!$C$374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{54E75369-3A09-4114-96EA-053FA73ECC2F}</c15:txfldGUID>
                      <c15:f>'графіки '!$C$374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0F04-4199-AFBD-7E5764D4322B}"/>
                </c:ext>
              </c:extLst>
            </c:dLbl>
            <c:dLbl>
              <c:idx val="26"/>
              <c:tx>
                <c:strRef>
                  <c:f>'графіки '!$C$375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{F63E9CEA-707F-4494-8557-76D624C43B96}</c15:txfldGUID>
                      <c15:f>'графіки '!$C$375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0F04-4199-AFBD-7E5764D4322B}"/>
                </c:ext>
              </c:extLst>
            </c:dLbl>
            <c:dLbl>
              <c:idx val="27"/>
              <c:tx>
                <c:strRef>
                  <c:f>'графіки '!$C$376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{618B12D1-B921-4EA2-9AAF-BE24888A7095}</c15:txfldGUID>
                      <c15:f>'графіки '!$C$376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0F04-4199-AFBD-7E5764D4322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'!$H$349:$H$376</c:f>
              <c:numCache>
                <c:formatCode>0%</c:formatCode>
                <c:ptCount val="28"/>
                <c:pt idx="0">
                  <c:v>0.59</c:v>
                </c:pt>
                <c:pt idx="1">
                  <c:v>0.10999999999999999</c:v>
                </c:pt>
                <c:pt idx="2">
                  <c:v>0.28999999999999998</c:v>
                </c:pt>
                <c:pt idx="3">
                  <c:v>0.60000000000000009</c:v>
                </c:pt>
                <c:pt idx="4">
                  <c:v>-4.0000000000000036E-2</c:v>
                </c:pt>
                <c:pt idx="5">
                  <c:v>0.29000000000000004</c:v>
                </c:pt>
                <c:pt idx="6">
                  <c:v>-0.67999999999999994</c:v>
                </c:pt>
                <c:pt idx="7">
                  <c:v>1.4</c:v>
                </c:pt>
                <c:pt idx="8">
                  <c:v>0.49</c:v>
                </c:pt>
                <c:pt idx="9">
                  <c:v>-0.59</c:v>
                </c:pt>
                <c:pt idx="10">
                  <c:v>-0.12999999999999998</c:v>
                </c:pt>
                <c:pt idx="11">
                  <c:v>-4.9999999999999989E-2</c:v>
                </c:pt>
                <c:pt idx="12">
                  <c:v>-0.34</c:v>
                </c:pt>
                <c:pt idx="13">
                  <c:v>-0.67999999999999994</c:v>
                </c:pt>
              </c:numCache>
            </c:numRef>
          </c:xVal>
          <c:yVal>
            <c:numRef>
              <c:f>'графіки '!$I$349:$I$376</c:f>
              <c:numCache>
                <c:formatCode>0%</c:formatCode>
                <c:ptCount val="28"/>
                <c:pt idx="0">
                  <c:v>-0.97000000000000008</c:v>
                </c:pt>
                <c:pt idx="1">
                  <c:v>-0.52</c:v>
                </c:pt>
                <c:pt idx="2">
                  <c:v>-0.79</c:v>
                </c:pt>
                <c:pt idx="3">
                  <c:v>-1.21</c:v>
                </c:pt>
                <c:pt idx="4">
                  <c:v>-1.47</c:v>
                </c:pt>
                <c:pt idx="5">
                  <c:v>-1.56</c:v>
                </c:pt>
                <c:pt idx="6">
                  <c:v>-1.48</c:v>
                </c:pt>
                <c:pt idx="7">
                  <c:v>-1.85</c:v>
                </c:pt>
                <c:pt idx="8">
                  <c:v>-8.0000000000000043E-2</c:v>
                </c:pt>
                <c:pt idx="9">
                  <c:v>-0.51</c:v>
                </c:pt>
                <c:pt idx="10">
                  <c:v>-0.88</c:v>
                </c:pt>
                <c:pt idx="11">
                  <c:v>-0.71</c:v>
                </c:pt>
                <c:pt idx="12">
                  <c:v>-0.44999999999999996</c:v>
                </c:pt>
                <c:pt idx="13">
                  <c:v>-0.73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C-0F04-4199-AFBD-7E5764D4322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0739328"/>
        <c:axId val="120741248"/>
      </c:scatterChart>
      <c:valAx>
        <c:axId val="120739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0741248"/>
        <c:crosses val="autoZero"/>
        <c:crossBetween val="midCat"/>
      </c:valAx>
      <c:valAx>
        <c:axId val="120741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0739328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700"/>
            </a:pPr>
            <a:r>
              <a:rPr lang="uk-UA" sz="1700"/>
              <a:t>Рейтинги </a:t>
            </a:r>
            <a:r>
              <a:rPr lang="uk-UA" sz="1700" u="sng"/>
              <a:t>ОС   Кіровоградської області</a:t>
            </a:r>
            <a:r>
              <a:rPr lang="uk-UA" sz="1700" u="sng" baseline="0"/>
              <a:t> </a:t>
            </a:r>
            <a:r>
              <a:rPr lang="uk-UA" sz="1700" b="1" i="0" u="none" strike="noStrike" baseline="0">
                <a:effectLst/>
              </a:rPr>
              <a:t>за </a:t>
            </a:r>
            <a:r>
              <a:rPr lang="uk-UA" sz="1800" b="1" i="0" baseline="0">
                <a:effectLst/>
              </a:rPr>
              <a:t>І півріччя 2020 року</a:t>
            </a:r>
            <a:endParaRPr lang="ru-RU" sz="16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'!$C$378</c:f>
                  <c:strCache>
                    <c:ptCount val="1"/>
                    <c:pt idx="0">
                      <c:v>Гайворонський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{3754604E-CA7E-4CD6-B0D5-8C5DA7807614}</c15:txfldGUID>
                      <c15:f>'графіки '!$C$378</c15:f>
                      <c15:dlblFieldTableCache>
                        <c:ptCount val="1"/>
                        <c:pt idx="0">
                          <c:v>Гайворонський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ABC2-483F-B495-69AB1D16A0C3}"/>
                </c:ext>
              </c:extLst>
            </c:dLbl>
            <c:dLbl>
              <c:idx val="1"/>
              <c:tx>
                <c:strRef>
                  <c:f>'графіки '!$C$379</c:f>
                  <c:strCache>
                    <c:ptCount val="1"/>
                    <c:pt idx="0">
                      <c:v>Голованівський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{FE3BAFF9-9EC9-466B-B224-C10540F25DB4}</c15:txfldGUID>
                      <c15:f>'графіки '!$C$379</c15:f>
                      <c15:dlblFieldTableCache>
                        <c:ptCount val="1"/>
                        <c:pt idx="0">
                          <c:v>Голованівський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ABC2-483F-B495-69AB1D16A0C3}"/>
                </c:ext>
              </c:extLst>
            </c:dLbl>
            <c:dLbl>
              <c:idx val="2"/>
              <c:tx>
                <c:strRef>
                  <c:f>'графіки '!$C$380</c:f>
                  <c:strCache>
                    <c:ptCount val="1"/>
                    <c:pt idx="0">
                      <c:v>Долинський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{29A507AC-1C3B-4AC8-BC31-B49EC3060F5A}</c15:txfldGUID>
                      <c15:f>'графіки '!$C$380</c15:f>
                      <c15:dlblFieldTableCache>
                        <c:ptCount val="1"/>
                        <c:pt idx="0">
                          <c:v>Долинський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ABC2-483F-B495-69AB1D16A0C3}"/>
                </c:ext>
              </c:extLst>
            </c:dLbl>
            <c:dLbl>
              <c:idx val="3"/>
              <c:tx>
                <c:strRef>
                  <c:f>'графіки '!$C$381</c:f>
                  <c:strCache>
                    <c:ptCount val="1"/>
                    <c:pt idx="0">
                      <c:v>Знам'янський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{B270404A-D23D-4834-8C50-8603078ADF55}</c15:txfldGUID>
                      <c15:f>'графіки '!$C$381</c15:f>
                      <c15:dlblFieldTableCache>
                        <c:ptCount val="1"/>
                        <c:pt idx="0">
                          <c:v>Знам'янський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ABC2-483F-B495-69AB1D16A0C3}"/>
                </c:ext>
              </c:extLst>
            </c:dLbl>
            <c:dLbl>
              <c:idx val="4"/>
              <c:tx>
                <c:strRef>
                  <c:f>'графіки '!$C$382</c:f>
                  <c:strCache>
                    <c:ptCount val="1"/>
                    <c:pt idx="0">
                      <c:v>Кропивницький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{8701C5BA-C18F-4433-8275-6E2FE606F588}</c15:txfldGUID>
                      <c15:f>'графіки '!$C$382</c15:f>
                      <c15:dlblFieldTableCache>
                        <c:ptCount val="1"/>
                        <c:pt idx="0">
                          <c:v>Кропивницький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ABC2-483F-B495-69AB1D16A0C3}"/>
                </c:ext>
              </c:extLst>
            </c:dLbl>
            <c:dLbl>
              <c:idx val="5"/>
              <c:tx>
                <c:strRef>
                  <c:f>'графіки '!$C$383</c:f>
                  <c:strCache>
                    <c:ptCount val="1"/>
                    <c:pt idx="0">
                      <c:v>Маловисківський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{F77A2207-48AE-4D61-B256-90774C987943}</c15:txfldGUID>
                      <c15:f>'графіки '!$C$383</c15:f>
                      <c15:dlblFieldTableCache>
                        <c:ptCount val="1"/>
                        <c:pt idx="0">
                          <c:v>Маловисківський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ABC2-483F-B495-69AB1D16A0C3}"/>
                </c:ext>
              </c:extLst>
            </c:dLbl>
            <c:dLbl>
              <c:idx val="6"/>
              <c:tx>
                <c:strRef>
                  <c:f>'графіки '!$C$384</c:f>
                  <c:strCache>
                    <c:ptCount val="1"/>
                    <c:pt idx="0">
                      <c:v>Новоукраїнський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{3C26CB4E-DA15-446E-AD5B-036281358428}</c15:txfldGUID>
                      <c15:f>'графіки '!$C$384</c15:f>
                      <c15:dlblFieldTableCache>
                        <c:ptCount val="1"/>
                        <c:pt idx="0">
                          <c:v>Новоукраїнський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ABC2-483F-B495-69AB1D16A0C3}"/>
                </c:ext>
              </c:extLst>
            </c:dLbl>
            <c:dLbl>
              <c:idx val="7"/>
              <c:tx>
                <c:strRef>
                  <c:f>'графіки '!$C$385</c:f>
                  <c:strCache>
                    <c:ptCount val="1"/>
                    <c:pt idx="0">
                      <c:v>Окружний суд м.Кропивницького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{F7EB30B2-57F0-4D40-BF33-1E8D05CC9E9D}</c15:txfldGUID>
                      <c15:f>'графіки '!$C$385</c15:f>
                      <c15:dlblFieldTableCache>
                        <c:ptCount val="1"/>
                        <c:pt idx="0">
                          <c:v>Окружний суд м.Кропивницького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ABC2-483F-B495-69AB1D16A0C3}"/>
                </c:ext>
              </c:extLst>
            </c:dLbl>
            <c:dLbl>
              <c:idx val="8"/>
              <c:tx>
                <c:strRef>
                  <c:f>'графіки '!$C$386</c:f>
                  <c:strCache>
                    <c:ptCount val="1"/>
                    <c:pt idx="0">
                      <c:v>Олександрійський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{6380BAA9-4ADF-4483-A9D7-DF1DD1596460}</c15:txfldGUID>
                      <c15:f>'графіки '!$C$386</c15:f>
                      <c15:dlblFieldTableCache>
                        <c:ptCount val="1"/>
                        <c:pt idx="0">
                          <c:v>Олександрійський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ABC2-483F-B495-69AB1D16A0C3}"/>
                </c:ext>
              </c:extLst>
            </c:dLbl>
            <c:dLbl>
              <c:idx val="9"/>
              <c:tx>
                <c:strRef>
                  <c:f>'графіки '!$C$387</c:f>
                  <c:strCache>
                    <c:ptCount val="1"/>
                    <c:pt idx="0">
                      <c:v>Світловодський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{5E0AB59B-8266-4679-ABC2-9D414F4B01D4}</c15:txfldGUID>
                      <c15:f>'графіки '!$C$387</c15:f>
                      <c15:dlblFieldTableCache>
                        <c:ptCount val="1"/>
                        <c:pt idx="0">
                          <c:v>Світловодський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ABC2-483F-B495-69AB1D16A0C3}"/>
                </c:ext>
              </c:extLst>
            </c:dLbl>
            <c:dLbl>
              <c:idx val="10"/>
              <c:tx>
                <c:strRef>
                  <c:f>'графіки '!$C$388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{CFEE4838-3B00-4129-A41D-0035AACCB11F}</c15:txfldGUID>
                      <c15:f>'графіки '!$C$388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ABC2-483F-B495-69AB1D16A0C3}"/>
                </c:ext>
              </c:extLst>
            </c:dLbl>
            <c:dLbl>
              <c:idx val="11"/>
              <c:tx>
                <c:strRef>
                  <c:f>'графіки '!$C$389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{2876A983-5DFF-42B9-BCF0-9123CD82243C}</c15:txfldGUID>
                      <c15:f>'графіки '!$C$389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ABC2-483F-B495-69AB1D16A0C3}"/>
                </c:ext>
              </c:extLst>
            </c:dLbl>
            <c:dLbl>
              <c:idx val="12"/>
              <c:tx>
                <c:strRef>
                  <c:f>'графіки '!$C$390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{B3B99E50-C9E8-4FC2-964F-4F0E668C6DE0}</c15:txfldGUID>
                      <c15:f>'графіки '!$C$390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ABC2-483F-B495-69AB1D16A0C3}"/>
                </c:ext>
              </c:extLst>
            </c:dLbl>
            <c:dLbl>
              <c:idx val="13"/>
              <c:tx>
                <c:strRef>
                  <c:f>'графіки '!$C$391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{770D8EA8-1A40-46E7-AD4C-0013C1153CA6}</c15:txfldGUID>
                      <c15:f>'графіки '!$C$391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ABC2-483F-B495-69AB1D16A0C3}"/>
                </c:ext>
              </c:extLst>
            </c:dLbl>
            <c:dLbl>
              <c:idx val="14"/>
              <c:tx>
                <c:strRef>
                  <c:f>'графіки '!$C$392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{D4D67CF3-10B7-48D1-A270-5EA11AFD69AF}</c15:txfldGUID>
                      <c15:f>'графіки '!$C$392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ABC2-483F-B495-69AB1D16A0C3}"/>
                </c:ext>
              </c:extLst>
            </c:dLbl>
            <c:dLbl>
              <c:idx val="15"/>
              <c:tx>
                <c:strRef>
                  <c:f>'графіки '!$C$393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{14F01D42-0F11-455A-A544-4BBE7BB1D414}</c15:txfldGUID>
                      <c15:f>'графіки '!$C$393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ABC2-483F-B495-69AB1D16A0C3}"/>
                </c:ext>
              </c:extLst>
            </c:dLbl>
            <c:dLbl>
              <c:idx val="16"/>
              <c:tx>
                <c:strRef>
                  <c:f>'графіки '!$C$394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{5E796130-2F4D-4CD6-89B8-097B58FD44D7}</c15:txfldGUID>
                      <c15:f>'графіки '!$C$394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ABC2-483F-B495-69AB1D16A0C3}"/>
                </c:ext>
              </c:extLst>
            </c:dLbl>
            <c:dLbl>
              <c:idx val="17"/>
              <c:tx>
                <c:strRef>
                  <c:f>'графіки '!$C$395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{D9ECEEE0-C734-4E06-A5F6-E3F8A99FF835}</c15:txfldGUID>
                      <c15:f>'графіки '!$C$395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ABC2-483F-B495-69AB1D16A0C3}"/>
                </c:ext>
              </c:extLst>
            </c:dLbl>
            <c:dLbl>
              <c:idx val="18"/>
              <c:tx>
                <c:strRef>
                  <c:f>'графіки '!$C$396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{D5B285A7-2FFA-41AC-A223-DCBD2CAAAB72}</c15:txfldGUID>
                      <c15:f>'графіки '!$C$396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ABC2-483F-B495-69AB1D16A0C3}"/>
                </c:ext>
              </c:extLst>
            </c:dLbl>
            <c:dLbl>
              <c:idx val="19"/>
              <c:tx>
                <c:strRef>
                  <c:f>'графіки '!$C$397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{5346709C-8D22-4C56-A8B3-E16E3E89ED03}</c15:txfldGUID>
                      <c15:f>'графіки '!$C$397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ABC2-483F-B495-69AB1D16A0C3}"/>
                </c:ext>
              </c:extLst>
            </c:dLbl>
            <c:dLbl>
              <c:idx val="20"/>
              <c:tx>
                <c:strRef>
                  <c:f>'графіки '!$C$398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{94BC4717-2026-4D2E-AA18-47111EDBDBD4}</c15:txfldGUID>
                      <c15:f>'графіки '!$C$398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ABC2-483F-B495-69AB1D16A0C3}"/>
                </c:ext>
              </c:extLst>
            </c:dLbl>
            <c:dLbl>
              <c:idx val="21"/>
              <c:tx>
                <c:strRef>
                  <c:f>'графіки '!$C$399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{64EE8417-02C7-4C19-8E0D-CF25A114CA10}</c15:txfldGUID>
                      <c15:f>'графіки '!$C$399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ABC2-483F-B495-69AB1D16A0C3}"/>
                </c:ext>
              </c:extLst>
            </c:dLbl>
            <c:dLbl>
              <c:idx val="22"/>
              <c:tx>
                <c:strRef>
                  <c:f>'графіки '!$C$400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{17FB4E42-27EF-443F-9FA4-F89B156A8C6C}</c15:txfldGUID>
                      <c15:f>'графіки '!$C$400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ABC2-483F-B495-69AB1D16A0C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'!$H$378:$H$400</c:f>
              <c:numCache>
                <c:formatCode>0%</c:formatCode>
                <c:ptCount val="23"/>
                <c:pt idx="0">
                  <c:v>-0.31999999999999995</c:v>
                </c:pt>
                <c:pt idx="1">
                  <c:v>-1.2</c:v>
                </c:pt>
                <c:pt idx="2">
                  <c:v>-0.22000000000000003</c:v>
                </c:pt>
                <c:pt idx="3">
                  <c:v>-0.34</c:v>
                </c:pt>
                <c:pt idx="4">
                  <c:v>-0.76</c:v>
                </c:pt>
                <c:pt idx="5">
                  <c:v>-0.39</c:v>
                </c:pt>
                <c:pt idx="6">
                  <c:v>0.06</c:v>
                </c:pt>
                <c:pt idx="7">
                  <c:v>-4.9999999999999989E-2</c:v>
                </c:pt>
                <c:pt idx="8">
                  <c:v>0.06</c:v>
                </c:pt>
                <c:pt idx="9">
                  <c:v>-0.21</c:v>
                </c:pt>
              </c:numCache>
            </c:numRef>
          </c:xVal>
          <c:yVal>
            <c:numRef>
              <c:f>'графіки '!$I$378:$I$400</c:f>
              <c:numCache>
                <c:formatCode>0%</c:formatCode>
                <c:ptCount val="23"/>
                <c:pt idx="0">
                  <c:v>-0.88</c:v>
                </c:pt>
                <c:pt idx="1">
                  <c:v>-1.46</c:v>
                </c:pt>
                <c:pt idx="2">
                  <c:v>-0.76</c:v>
                </c:pt>
                <c:pt idx="3">
                  <c:v>-2.25</c:v>
                </c:pt>
                <c:pt idx="4">
                  <c:v>-1.3399999999999999</c:v>
                </c:pt>
                <c:pt idx="5">
                  <c:v>-1.41</c:v>
                </c:pt>
                <c:pt idx="6">
                  <c:v>-0.61</c:v>
                </c:pt>
                <c:pt idx="7">
                  <c:v>-0.73</c:v>
                </c:pt>
                <c:pt idx="8">
                  <c:v>-0.49999999999999994</c:v>
                </c:pt>
                <c:pt idx="9">
                  <c:v>-0.54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7-ABC2-483F-B495-69AB1D16A0C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1205888"/>
        <c:axId val="121207808"/>
      </c:scatterChart>
      <c:valAx>
        <c:axId val="121205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1207808"/>
        <c:crosses val="autoZero"/>
        <c:crossBetween val="midCat"/>
      </c:valAx>
      <c:valAx>
        <c:axId val="12120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1205888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апеляційних загальних судах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4420427350427351"/>
          <c:w val="0.89250378787878792"/>
          <c:h val="0.7560023504273504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'!$C$9</c:f>
                  <c:strCache>
                    <c:ptCount val="1"/>
                    <c:pt idx="0">
                      <c:v>Вінницький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{D5A26973-2A84-4187-B030-690880FCC429}</c15:txfldGUID>
                      <c15:f>'графіки '!$C$9</c15:f>
                      <c15:dlblFieldTableCache>
                        <c:ptCount val="1"/>
                        <c:pt idx="0">
                          <c:v>Вінницький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A015-42D5-B475-7E55D6D59059}"/>
                </c:ext>
              </c:extLst>
            </c:dLbl>
            <c:dLbl>
              <c:idx val="1"/>
              <c:tx>
                <c:strRef>
                  <c:f>'графіки '!$C$10</c:f>
                  <c:strCache>
                    <c:ptCount val="1"/>
                    <c:pt idx="0">
                      <c:v>Волинський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{688AF444-8138-489F-A051-3A32F0FC0CE3}</c15:txfldGUID>
                      <c15:f>'графіки '!$C$10</c15:f>
                      <c15:dlblFieldTableCache>
                        <c:ptCount val="1"/>
                        <c:pt idx="0">
                          <c:v>Волинський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A015-42D5-B475-7E55D6D59059}"/>
                </c:ext>
              </c:extLst>
            </c:dLbl>
            <c:dLbl>
              <c:idx val="2"/>
              <c:tx>
                <c:strRef>
                  <c:f>'графіки '!$C$11</c:f>
                  <c:strCache>
                    <c:ptCount val="1"/>
                    <c:pt idx="0">
                      <c:v>Дніпровський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{B5D274AA-771D-4219-8C3B-84EC4C2EE818}</c15:txfldGUID>
                      <c15:f>'графіки '!$C$11</c15:f>
                      <c15:dlblFieldTableCache>
                        <c:ptCount val="1"/>
                        <c:pt idx="0">
                          <c:v>Дніпровський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A015-42D5-B475-7E55D6D59059}"/>
                </c:ext>
              </c:extLst>
            </c:dLbl>
            <c:dLbl>
              <c:idx val="3"/>
              <c:tx>
                <c:strRef>
                  <c:f>'графіки '!$C$12</c:f>
                  <c:strCache>
                    <c:ptCount val="1"/>
                    <c:pt idx="0">
                      <c:v>Донецький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{28761EB1-2615-454C-9CA0-3F070651A33C}</c15:txfldGUID>
                      <c15:f>'графіки '!$C$12</c15:f>
                      <c15:dlblFieldTableCache>
                        <c:ptCount val="1"/>
                        <c:pt idx="0">
                          <c:v>Донецький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A015-42D5-B475-7E55D6D59059}"/>
                </c:ext>
              </c:extLst>
            </c:dLbl>
            <c:dLbl>
              <c:idx val="4"/>
              <c:tx>
                <c:strRef>
                  <c:f>'графіки '!$C$13</c:f>
                  <c:strCache>
                    <c:ptCount val="1"/>
                    <c:pt idx="0">
                      <c:v>Житомирський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{8A8173D4-659F-476A-A55A-F605D912A86F}</c15:txfldGUID>
                      <c15:f>'графіки '!$C$13</c15:f>
                      <c15:dlblFieldTableCache>
                        <c:ptCount val="1"/>
                        <c:pt idx="0">
                          <c:v>Житомирський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A015-42D5-B475-7E55D6D59059}"/>
                </c:ext>
              </c:extLst>
            </c:dLbl>
            <c:dLbl>
              <c:idx val="5"/>
              <c:tx>
                <c:strRef>
                  <c:f>'графіки '!$C$14</c:f>
                  <c:strCache>
                    <c:ptCount val="1"/>
                    <c:pt idx="0">
                      <c:v>Закарпатський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{38090D1A-9336-44CF-AA49-3B589FA860A9}</c15:txfldGUID>
                      <c15:f>'графіки '!$C$14</c15:f>
                      <c15:dlblFieldTableCache>
                        <c:ptCount val="1"/>
                        <c:pt idx="0">
                          <c:v>Закарпатський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A015-42D5-B475-7E55D6D59059}"/>
                </c:ext>
              </c:extLst>
            </c:dLbl>
            <c:dLbl>
              <c:idx val="6"/>
              <c:tx>
                <c:strRef>
                  <c:f>'графіки '!$C$15</c:f>
                  <c:strCache>
                    <c:ptCount val="1"/>
                    <c:pt idx="0">
                      <c:v>Запорізький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{57FD12E8-8D50-4CFD-881F-28A6B8322FF3}</c15:txfldGUID>
                      <c15:f>'графіки '!$C$15</c15:f>
                      <c15:dlblFieldTableCache>
                        <c:ptCount val="1"/>
                        <c:pt idx="0">
                          <c:v>Запорізький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A015-42D5-B475-7E55D6D59059}"/>
                </c:ext>
              </c:extLst>
            </c:dLbl>
            <c:dLbl>
              <c:idx val="7"/>
              <c:tx>
                <c:strRef>
                  <c:f>'графіки '!$C$16</c:f>
                  <c:strCache>
                    <c:ptCount val="1"/>
                    <c:pt idx="0">
                      <c:v>Івано-Франківський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{6BF4767B-A691-49EE-BE62-BAE64D00A1D4}</c15:txfldGUID>
                      <c15:f>'графіки '!$C$16</c15:f>
                      <c15:dlblFieldTableCache>
                        <c:ptCount val="1"/>
                        <c:pt idx="0">
                          <c:v>Івано-Франківський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A015-42D5-B475-7E55D6D59059}"/>
                </c:ext>
              </c:extLst>
            </c:dLbl>
            <c:dLbl>
              <c:idx val="8"/>
              <c:tx>
                <c:strRef>
                  <c:f>'графіки '!$C$17</c:f>
                  <c:strCache>
                    <c:ptCount val="1"/>
                    <c:pt idx="0">
                      <c:v>Кропивницький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{95223BFF-C481-4982-B07B-88C7ED426062}</c15:txfldGUID>
                      <c15:f>'графіки '!$C$17</c15:f>
                      <c15:dlblFieldTableCache>
                        <c:ptCount val="1"/>
                        <c:pt idx="0">
                          <c:v>Кропивницький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A015-42D5-B475-7E55D6D59059}"/>
                </c:ext>
              </c:extLst>
            </c:dLbl>
            <c:dLbl>
              <c:idx val="9"/>
              <c:tx>
                <c:strRef>
                  <c:f>'графіки '!$C$18</c:f>
                  <c:strCache>
                    <c:ptCount val="1"/>
                    <c:pt idx="0">
                      <c:v>Луганський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{ED3DDF55-5B75-4699-B609-0395317CE701}</c15:txfldGUID>
                      <c15:f>'графіки '!$C$18</c15:f>
                      <c15:dlblFieldTableCache>
                        <c:ptCount val="1"/>
                        <c:pt idx="0">
                          <c:v>Луганський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A015-42D5-B475-7E55D6D59059}"/>
                </c:ext>
              </c:extLst>
            </c:dLbl>
            <c:dLbl>
              <c:idx val="10"/>
              <c:tx>
                <c:strRef>
                  <c:f>'графіки '!$C$19</c:f>
                  <c:strCache>
                    <c:ptCount val="1"/>
                    <c:pt idx="0">
                      <c:v>Львівський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{BAF7276B-9524-4E85-9AA8-341DC48B98A0}</c15:txfldGUID>
                      <c15:f>'графіки '!$C$19</c15:f>
                      <c15:dlblFieldTableCache>
                        <c:ptCount val="1"/>
                        <c:pt idx="0">
                          <c:v>Львівський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A015-42D5-B475-7E55D6D59059}"/>
                </c:ext>
              </c:extLst>
            </c:dLbl>
            <c:dLbl>
              <c:idx val="11"/>
              <c:tx>
                <c:strRef>
                  <c:f>'графіки '!$C$20</c:f>
                  <c:strCache>
                    <c:ptCount val="1"/>
                    <c:pt idx="0">
                      <c:v>Миколаївський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{E9232339-E1E9-404E-8E8D-1E7F46D44C00}</c15:txfldGUID>
                      <c15:f>'графіки '!$C$20</c15:f>
                      <c15:dlblFieldTableCache>
                        <c:ptCount val="1"/>
                        <c:pt idx="0">
                          <c:v>Миколаївський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A015-42D5-B475-7E55D6D59059}"/>
                </c:ext>
              </c:extLst>
            </c:dLbl>
            <c:dLbl>
              <c:idx val="12"/>
              <c:tx>
                <c:strRef>
                  <c:f>'графіки '!$C$21</c:f>
                  <c:strCache>
                    <c:ptCount val="1"/>
                    <c:pt idx="0">
                      <c:v>Одеський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{CF0FBCF2-FDD7-4E9D-ABB1-427ADE5DFBD2}</c15:txfldGUID>
                      <c15:f>'графіки '!$C$21</c15:f>
                      <c15:dlblFieldTableCache>
                        <c:ptCount val="1"/>
                        <c:pt idx="0">
                          <c:v>Одеський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A015-42D5-B475-7E55D6D59059}"/>
                </c:ext>
              </c:extLst>
            </c:dLbl>
            <c:dLbl>
              <c:idx val="13"/>
              <c:tx>
                <c:strRef>
                  <c:f>'графіки '!$C$22</c:f>
                  <c:strCache>
                    <c:ptCount val="1"/>
                    <c:pt idx="0">
                      <c:v>Полтавський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{AD47EB2C-08FA-4175-8780-23C2C3D9F7A2}</c15:txfldGUID>
                      <c15:f>'графіки '!$C$22</c15:f>
                      <c15:dlblFieldTableCache>
                        <c:ptCount val="1"/>
                        <c:pt idx="0">
                          <c:v>Полтавський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A015-42D5-B475-7E55D6D59059}"/>
                </c:ext>
              </c:extLst>
            </c:dLbl>
            <c:dLbl>
              <c:idx val="14"/>
              <c:tx>
                <c:strRef>
                  <c:f>'графіки '!$C$23</c:f>
                  <c:strCache>
                    <c:ptCount val="1"/>
                    <c:pt idx="0">
                      <c:v>Рівненський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{DFE41422-44C9-4690-B64C-6387231DB023}</c15:txfldGUID>
                      <c15:f>'графіки '!$C$23</c15:f>
                      <c15:dlblFieldTableCache>
                        <c:ptCount val="1"/>
                        <c:pt idx="0">
                          <c:v>Рівненський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A015-42D5-B475-7E55D6D59059}"/>
                </c:ext>
              </c:extLst>
            </c:dLbl>
            <c:dLbl>
              <c:idx val="15"/>
              <c:tx>
                <c:strRef>
                  <c:f>'графіки '!$C$24</c:f>
                  <c:strCache>
                    <c:ptCount val="1"/>
                    <c:pt idx="0">
                      <c:v>Сумський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{80D28BAF-1007-4412-9E2C-50E494CB38BD}</c15:txfldGUID>
                      <c15:f>'графіки '!$C$24</c15:f>
                      <c15:dlblFieldTableCache>
                        <c:ptCount val="1"/>
                        <c:pt idx="0">
                          <c:v>Сумський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A015-42D5-B475-7E55D6D59059}"/>
                </c:ext>
              </c:extLst>
            </c:dLbl>
            <c:dLbl>
              <c:idx val="16"/>
              <c:tx>
                <c:strRef>
                  <c:f>'графіки '!$C$25</c:f>
                  <c:strCache>
                    <c:ptCount val="1"/>
                    <c:pt idx="0">
                      <c:v>Тернопільський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{C71C9594-4ABC-4209-8013-E5118FFEBD3F}</c15:txfldGUID>
                      <c15:f>'графіки '!$C$25</c15:f>
                      <c15:dlblFieldTableCache>
                        <c:ptCount val="1"/>
                        <c:pt idx="0">
                          <c:v>Тернопільський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A015-42D5-B475-7E55D6D59059}"/>
                </c:ext>
              </c:extLst>
            </c:dLbl>
            <c:dLbl>
              <c:idx val="17"/>
              <c:tx>
                <c:strRef>
                  <c:f>'графіки '!$C$26</c:f>
                  <c:strCache>
                    <c:ptCount val="1"/>
                    <c:pt idx="0">
                      <c:v>Харківський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{8B5C8ABD-7453-4101-8CE9-6B621BC3DFF9}</c15:txfldGUID>
                      <c15:f>'графіки '!$C$26</c15:f>
                      <c15:dlblFieldTableCache>
                        <c:ptCount val="1"/>
                        <c:pt idx="0">
                          <c:v>Харківський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A015-42D5-B475-7E55D6D59059}"/>
                </c:ext>
              </c:extLst>
            </c:dLbl>
            <c:dLbl>
              <c:idx val="18"/>
              <c:tx>
                <c:strRef>
                  <c:f>'графіки '!$C$27</c:f>
                  <c:strCache>
                    <c:ptCount val="1"/>
                    <c:pt idx="0">
                      <c:v>Херсонський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{55D4868A-7E17-446E-BF14-B2F6A8F669CA}</c15:txfldGUID>
                      <c15:f>'графіки '!$C$27</c15:f>
                      <c15:dlblFieldTableCache>
                        <c:ptCount val="1"/>
                        <c:pt idx="0">
                          <c:v>Херсонський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A015-42D5-B475-7E55D6D59059}"/>
                </c:ext>
              </c:extLst>
            </c:dLbl>
            <c:dLbl>
              <c:idx val="19"/>
              <c:tx>
                <c:strRef>
                  <c:f>'графіки '!$C$28</c:f>
                  <c:strCache>
                    <c:ptCount val="1"/>
                    <c:pt idx="0">
                      <c:v>Хмельницький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{19C67D6F-8959-4520-9CB1-98E41025D928}</c15:txfldGUID>
                      <c15:f>'графіки '!$C$28</c15:f>
                      <c15:dlblFieldTableCache>
                        <c:ptCount val="1"/>
                        <c:pt idx="0">
                          <c:v>Хмельницький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A015-42D5-B475-7E55D6D59059}"/>
                </c:ext>
              </c:extLst>
            </c:dLbl>
            <c:dLbl>
              <c:idx val="20"/>
              <c:tx>
                <c:strRef>
                  <c:f>'графіки '!$C$29</c:f>
                  <c:strCache>
                    <c:ptCount val="1"/>
                    <c:pt idx="0">
                      <c:v>Черкаський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{8E1D7C8E-A3CC-4508-A0EE-5EE04F11D1E6}</c15:txfldGUID>
                      <c15:f>'графіки '!$C$29</c15:f>
                      <c15:dlblFieldTableCache>
                        <c:ptCount val="1"/>
                        <c:pt idx="0">
                          <c:v>Черкаський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A015-42D5-B475-7E55D6D59059}"/>
                </c:ext>
              </c:extLst>
            </c:dLbl>
            <c:dLbl>
              <c:idx val="21"/>
              <c:tx>
                <c:strRef>
                  <c:f>'графіки '!$C$30</c:f>
                  <c:strCache>
                    <c:ptCount val="1"/>
                    <c:pt idx="0">
                      <c:v>Чернівецький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{F34C61EA-2432-4BFB-9501-71A4F9FBDCF7}</c15:txfldGUID>
                      <c15:f>'графіки '!$C$30</c15:f>
                      <c15:dlblFieldTableCache>
                        <c:ptCount val="1"/>
                        <c:pt idx="0">
                          <c:v>Чернівецький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A015-42D5-B475-7E55D6D59059}"/>
                </c:ext>
              </c:extLst>
            </c:dLbl>
            <c:dLbl>
              <c:idx val="22"/>
              <c:tx>
                <c:strRef>
                  <c:f>'графіки '!$C$31</c:f>
                  <c:strCache>
                    <c:ptCount val="1"/>
                    <c:pt idx="0">
                      <c:v>Чернігівський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{E3DD5279-857D-4CD3-85B8-7F2D1714F4CF}</c15:txfldGUID>
                      <c15:f>'графіки '!$C$31</c15:f>
                      <c15:dlblFieldTableCache>
                        <c:ptCount val="1"/>
                        <c:pt idx="0">
                          <c:v>Чернігівський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A015-42D5-B475-7E55D6D59059}"/>
                </c:ext>
              </c:extLst>
            </c:dLbl>
            <c:dLbl>
              <c:idx val="23"/>
              <c:tx>
                <c:strRef>
                  <c:f>'графіки '!$C$32</c:f>
                  <c:strCache>
                    <c:ptCount val="1"/>
                    <c:pt idx="0">
                      <c:v>Київський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{CF6FEB0B-B33F-4567-9330-419CD71D0A99}</c15:txfldGUID>
                      <c15:f>'графіки '!$C$32</c15:f>
                      <c15:dlblFieldTableCache>
                        <c:ptCount val="1"/>
                        <c:pt idx="0">
                          <c:v>Київський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A015-42D5-B475-7E55D6D59059}"/>
                </c:ext>
              </c:extLst>
            </c:dLbl>
            <c:dLbl>
              <c:idx val="24"/>
              <c:tx>
                <c:strRef>
                  <c:f>'графіки 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{47EB0F73-746C-4BDD-9616-BA03DB8DEC4D}</c15:txfldGUID>
                      <c15:f>'графіки '!#REF!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A015-42D5-B475-7E55D6D5905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'!$F$9:$F$32</c:f>
              <c:numCache>
                <c:formatCode>#,##0_ ;[Red]\-#,##0\ </c:formatCode>
                <c:ptCount val="24"/>
                <c:pt idx="0">
                  <c:v>4794.6213600000001</c:v>
                </c:pt>
                <c:pt idx="1">
                  <c:v>2248.8178800000001</c:v>
                </c:pt>
                <c:pt idx="2">
                  <c:v>9586.3153399999992</c:v>
                </c:pt>
                <c:pt idx="3">
                  <c:v>5597.2601599999998</c:v>
                </c:pt>
                <c:pt idx="4">
                  <c:v>3541.6888399999998</c:v>
                </c:pt>
                <c:pt idx="5">
                  <c:v>2282.6609400000002</c:v>
                </c:pt>
                <c:pt idx="6">
                  <c:v>6127.5709200000001</c:v>
                </c:pt>
                <c:pt idx="7">
                  <c:v>2301.7539400000001</c:v>
                </c:pt>
                <c:pt idx="8">
                  <c:v>2882.85536</c:v>
                </c:pt>
                <c:pt idx="9">
                  <c:v>1706.84106</c:v>
                </c:pt>
                <c:pt idx="10">
                  <c:v>4932.8563400000003</c:v>
                </c:pt>
                <c:pt idx="11">
                  <c:v>3352.9200999999998</c:v>
                </c:pt>
                <c:pt idx="12">
                  <c:v>7551.6115399999999</c:v>
                </c:pt>
                <c:pt idx="13">
                  <c:v>3145.53656</c:v>
                </c:pt>
                <c:pt idx="14">
                  <c:v>2399.4097400000001</c:v>
                </c:pt>
                <c:pt idx="15">
                  <c:v>3150.20714</c:v>
                </c:pt>
                <c:pt idx="16">
                  <c:v>1580.16328</c:v>
                </c:pt>
                <c:pt idx="17">
                  <c:v>9114.7632799999992</c:v>
                </c:pt>
                <c:pt idx="18">
                  <c:v>3138.6090399999998</c:v>
                </c:pt>
                <c:pt idx="19">
                  <c:v>2554.0916400000001</c:v>
                </c:pt>
                <c:pt idx="20">
                  <c:v>2640.5787599999999</c:v>
                </c:pt>
                <c:pt idx="21">
                  <c:v>1828.48126</c:v>
                </c:pt>
                <c:pt idx="22">
                  <c:v>2706.8803400000002</c:v>
                </c:pt>
                <c:pt idx="23">
                  <c:v>24874</c:v>
                </c:pt>
              </c:numCache>
            </c:numRef>
          </c:xVal>
          <c:yVal>
            <c:numRef>
              <c:f>'графіки '!$G$9:$G$32</c:f>
              <c:numCache>
                <c:formatCode>#,##0.0_ ;[Red]\-#,##0.0\ </c:formatCode>
                <c:ptCount val="24"/>
                <c:pt idx="0">
                  <c:v>27.7</c:v>
                </c:pt>
                <c:pt idx="1">
                  <c:v>14.4</c:v>
                </c:pt>
                <c:pt idx="2">
                  <c:v>34.299999999999997</c:v>
                </c:pt>
                <c:pt idx="3">
                  <c:v>45.4</c:v>
                </c:pt>
                <c:pt idx="4">
                  <c:v>18</c:v>
                </c:pt>
                <c:pt idx="5">
                  <c:v>13.3</c:v>
                </c:pt>
                <c:pt idx="6">
                  <c:v>18.5</c:v>
                </c:pt>
                <c:pt idx="7">
                  <c:v>17</c:v>
                </c:pt>
                <c:pt idx="8">
                  <c:v>20.2</c:v>
                </c:pt>
                <c:pt idx="9">
                  <c:v>19.600000000000001</c:v>
                </c:pt>
                <c:pt idx="10">
                  <c:v>30</c:v>
                </c:pt>
                <c:pt idx="11">
                  <c:v>22.5</c:v>
                </c:pt>
                <c:pt idx="12">
                  <c:v>25.3</c:v>
                </c:pt>
                <c:pt idx="13">
                  <c:v>29</c:v>
                </c:pt>
                <c:pt idx="14">
                  <c:v>11.6</c:v>
                </c:pt>
                <c:pt idx="15">
                  <c:v>11.4</c:v>
                </c:pt>
                <c:pt idx="16">
                  <c:v>19.399999999999999</c:v>
                </c:pt>
                <c:pt idx="17">
                  <c:v>20.8</c:v>
                </c:pt>
                <c:pt idx="18">
                  <c:v>25.5</c:v>
                </c:pt>
                <c:pt idx="19">
                  <c:v>18</c:v>
                </c:pt>
                <c:pt idx="20">
                  <c:v>16</c:v>
                </c:pt>
                <c:pt idx="21">
                  <c:v>18</c:v>
                </c:pt>
                <c:pt idx="22">
                  <c:v>21.8</c:v>
                </c:pt>
                <c:pt idx="23">
                  <c:v>111.3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A015-42D5-B475-7E55D6D5905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7738496"/>
        <c:axId val="117754112"/>
      </c:scatterChart>
      <c:valAx>
        <c:axId val="117738496"/>
        <c:scaling>
          <c:orientation val="minMax"/>
          <c:max val="20000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17754112"/>
        <c:crosses val="autoZero"/>
        <c:crossBetween val="midCat"/>
      </c:valAx>
      <c:valAx>
        <c:axId val="11775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17738496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600"/>
              <a:t>Рейтинги </a:t>
            </a:r>
            <a:r>
              <a:rPr lang="uk-UA" sz="1600" u="sng"/>
              <a:t>ОС  Луганської області</a:t>
            </a:r>
            <a:r>
              <a:rPr lang="uk-UA" sz="1600" u="sng" baseline="0"/>
              <a:t> </a:t>
            </a:r>
            <a:r>
              <a:rPr lang="uk-UA" sz="1600" b="1" i="0" u="none" strike="noStrike" baseline="0">
                <a:effectLst/>
              </a:rPr>
              <a:t>за </a:t>
            </a:r>
            <a:r>
              <a:rPr lang="uk-UA" sz="1800" b="1" i="0" baseline="0">
                <a:effectLst/>
              </a:rPr>
              <a:t>І півріччя 2020 року</a:t>
            </a:r>
            <a:endParaRPr lang="ru-RU" sz="1600">
              <a:effectLst/>
            </a:endParaRPr>
          </a:p>
        </c:rich>
      </c:tx>
      <c:layout>
        <c:manualLayout>
          <c:xMode val="edge"/>
          <c:yMode val="edge"/>
          <c:x val="0.20591381815396428"/>
          <c:y val="2.42200036223131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'!$C$402</c:f>
                  <c:strCache>
                    <c:ptCount val="1"/>
                    <c:pt idx="0">
                      <c:v>Алчевський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{CC29EAC0-71CB-4A69-8E2A-28F2F5EF04A6}</c15:txfldGUID>
                      <c15:f>'графіки '!$C$402</c15:f>
                      <c15:dlblFieldTableCache>
                        <c:ptCount val="1"/>
                        <c:pt idx="0">
                          <c:v>Алчевський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99D5-4AEB-9218-8C0FFAF7DA1E}"/>
                </c:ext>
              </c:extLst>
            </c:dLbl>
            <c:dLbl>
              <c:idx val="1"/>
              <c:tx>
                <c:strRef>
                  <c:f>'графіки '!$C$403</c:f>
                  <c:strCache>
                    <c:ptCount val="1"/>
                    <c:pt idx="0">
                      <c:v>Біловодський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{95B43A3A-CEE6-49ED-84FD-8F084E654402}</c15:txfldGUID>
                      <c15:f>'графіки '!$C$403</c15:f>
                      <c15:dlblFieldTableCache>
                        <c:ptCount val="1"/>
                        <c:pt idx="0">
                          <c:v>Біловодський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99D5-4AEB-9218-8C0FFAF7DA1E}"/>
                </c:ext>
              </c:extLst>
            </c:dLbl>
            <c:dLbl>
              <c:idx val="2"/>
              <c:tx>
                <c:strRef>
                  <c:f>'графіки '!$C$404</c:f>
                  <c:strCache>
                    <c:ptCount val="1"/>
                    <c:pt idx="0">
                      <c:v>Довжанський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{9D9EC2D4-835F-42C8-9614-84C2E2E5F317}</c15:txfldGUID>
                      <c15:f>'графіки '!$C$404</c15:f>
                      <c15:dlblFieldTableCache>
                        <c:ptCount val="1"/>
                        <c:pt idx="0">
                          <c:v>Довжанський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99D5-4AEB-9218-8C0FFAF7DA1E}"/>
                </c:ext>
              </c:extLst>
            </c:dLbl>
            <c:dLbl>
              <c:idx val="3"/>
              <c:tx>
                <c:strRef>
                  <c:f>'графіки '!$C$405</c:f>
                  <c:strCache>
                    <c:ptCount val="1"/>
                    <c:pt idx="0">
                      <c:v>Кадіївський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{AE562359-D514-4F05-ABC5-EC4F635F7234}</c15:txfldGUID>
                      <c15:f>'графіки '!$C$405</c15:f>
                      <c15:dlblFieldTableCache>
                        <c:ptCount val="1"/>
                        <c:pt idx="0">
                          <c:v>Кадіївський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99D5-4AEB-9218-8C0FFAF7DA1E}"/>
                </c:ext>
              </c:extLst>
            </c:dLbl>
            <c:dLbl>
              <c:idx val="4"/>
              <c:tx>
                <c:strRef>
                  <c:f>'графіки '!$C$406</c:f>
                  <c:strCache>
                    <c:ptCount val="1"/>
                    <c:pt idx="0">
                      <c:v>Лисичанський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{59F15073-CEF8-4670-AC4B-EBE8445617F4}</c15:txfldGUID>
                      <c15:f>'графіки '!$C$406</c15:f>
                      <c15:dlblFieldTableCache>
                        <c:ptCount val="1"/>
                        <c:pt idx="0">
                          <c:v>Лисичанський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99D5-4AEB-9218-8C0FFAF7DA1E}"/>
                </c:ext>
              </c:extLst>
            </c:dLbl>
            <c:dLbl>
              <c:idx val="5"/>
              <c:tx>
                <c:strRef>
                  <c:f>'графіки '!$C$407</c:f>
                  <c:strCache>
                    <c:ptCount val="1"/>
                    <c:pt idx="0">
                      <c:v>Луганський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{CD4DE55B-9D98-432A-B792-7D80447EC957}</c15:txfldGUID>
                      <c15:f>'графіки '!$C$407</c15:f>
                      <c15:dlblFieldTableCache>
                        <c:ptCount val="1"/>
                        <c:pt idx="0">
                          <c:v>Луганський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99D5-4AEB-9218-8C0FFAF7DA1E}"/>
                </c:ext>
              </c:extLst>
            </c:dLbl>
            <c:dLbl>
              <c:idx val="6"/>
              <c:tx>
                <c:strRef>
                  <c:f>'графіки '!$C$408</c:f>
                  <c:strCache>
                    <c:ptCount val="1"/>
                    <c:pt idx="0">
                      <c:v>Лутугинський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{00CC4E3E-43B2-48B0-A3C1-6F03745FE4AF}</c15:txfldGUID>
                      <c15:f>'графіки '!$C$408</c15:f>
                      <c15:dlblFieldTableCache>
                        <c:ptCount val="1"/>
                        <c:pt idx="0">
                          <c:v>Лутугинський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99D5-4AEB-9218-8C0FFAF7DA1E}"/>
                </c:ext>
              </c:extLst>
            </c:dLbl>
            <c:dLbl>
              <c:idx val="7"/>
              <c:tx>
                <c:strRef>
                  <c:f>'графіки '!$C$409</c:f>
                  <c:strCache>
                    <c:ptCount val="1"/>
                    <c:pt idx="0">
                      <c:v>Новопсковський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{D4F19E3B-9E52-4761-A0D7-36DA73CDE682}</c15:txfldGUID>
                      <c15:f>'графіки '!$C$409</c15:f>
                      <c15:dlblFieldTableCache>
                        <c:ptCount val="1"/>
                        <c:pt idx="0">
                          <c:v>Новопсковський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99D5-4AEB-9218-8C0FFAF7DA1E}"/>
                </c:ext>
              </c:extLst>
            </c:dLbl>
            <c:dLbl>
              <c:idx val="8"/>
              <c:tx>
                <c:strRef>
                  <c:f>'графіки '!$C$410</c:f>
                  <c:strCache>
                    <c:ptCount val="1"/>
                    <c:pt idx="0">
                      <c:v>Рубіжанський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{76CF08FC-7095-4F4F-8DE2-C9DF17A46580}</c15:txfldGUID>
                      <c15:f>'графіки '!$C$410</c15:f>
                      <c15:dlblFieldTableCache>
                        <c:ptCount val="1"/>
                        <c:pt idx="0">
                          <c:v>Рубіжанський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99D5-4AEB-9218-8C0FFAF7DA1E}"/>
                </c:ext>
              </c:extLst>
            </c:dLbl>
            <c:dLbl>
              <c:idx val="9"/>
              <c:tx>
                <c:strRef>
                  <c:f>'графіки '!$C$411</c:f>
                  <c:strCache>
                    <c:ptCount val="1"/>
                    <c:pt idx="0">
                      <c:v>Сватівський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{C096AE7F-FC1E-4DD9-BED0-48ED35844A03}</c15:txfldGUID>
                      <c15:f>'графіки '!$C$411</c15:f>
                      <c15:dlblFieldTableCache>
                        <c:ptCount val="1"/>
                        <c:pt idx="0">
                          <c:v>Сватівський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99D5-4AEB-9218-8C0FFAF7DA1E}"/>
                </c:ext>
              </c:extLst>
            </c:dLbl>
            <c:dLbl>
              <c:idx val="10"/>
              <c:tx>
                <c:strRef>
                  <c:f>'графіки '!$C$412</c:f>
                  <c:strCache>
                    <c:ptCount val="1"/>
                    <c:pt idx="0">
                      <c:v>Сєвєродонецький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{48229095-4D3B-40BC-BAB4-E0FD153D21DF}</c15:txfldGUID>
                      <c15:f>'графіки '!$C$412</c15:f>
                      <c15:dlblFieldTableCache>
                        <c:ptCount val="1"/>
                        <c:pt idx="0">
                          <c:v>Сєвєродонецький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99D5-4AEB-9218-8C0FFAF7DA1E}"/>
                </c:ext>
              </c:extLst>
            </c:dLbl>
            <c:dLbl>
              <c:idx val="11"/>
              <c:tx>
                <c:strRef>
                  <c:f>'графіки '!$C$413</c:f>
                  <c:strCache>
                    <c:ptCount val="1"/>
                    <c:pt idx="0">
                      <c:v>Сорокинський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{60F3899F-D122-42B8-81D6-52EFF9774306}</c15:txfldGUID>
                      <c15:f>'графіки '!$C$413</c15:f>
                      <c15:dlblFieldTableCache>
                        <c:ptCount val="1"/>
                        <c:pt idx="0">
                          <c:v>Сорокинський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99D5-4AEB-9218-8C0FFAF7DA1E}"/>
                </c:ext>
              </c:extLst>
            </c:dLbl>
            <c:dLbl>
              <c:idx val="12"/>
              <c:tx>
                <c:strRef>
                  <c:f>'графіки '!$C$414</c:f>
                  <c:strCache>
                    <c:ptCount val="1"/>
                    <c:pt idx="0">
                      <c:v>Старобільський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{5323AF4D-BB9B-4E37-84F2-0A0EEFAA8124}</c15:txfldGUID>
                      <c15:f>'графіки '!$C$414</c15:f>
                      <c15:dlblFieldTableCache>
                        <c:ptCount val="1"/>
                        <c:pt idx="0">
                          <c:v>Старобільський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99D5-4AEB-9218-8C0FFAF7DA1E}"/>
                </c:ext>
              </c:extLst>
            </c:dLbl>
            <c:dLbl>
              <c:idx val="13"/>
              <c:tx>
                <c:strRef>
                  <c:f>'графіки '!$C$415</c:f>
                  <c:strCache>
                    <c:ptCount val="1"/>
                    <c:pt idx="0">
                      <c:v>Хрустальний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{13CCE0DD-4E55-4F99-A98C-13D3257FBB98}</c15:txfldGUID>
                      <c15:f>'графіки '!$C$415</c15:f>
                      <c15:dlblFieldTableCache>
                        <c:ptCount val="1"/>
                        <c:pt idx="0">
                          <c:v>Хрустальний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99D5-4AEB-9218-8C0FFAF7DA1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'!$H$402:$H$415</c:f>
              <c:numCache>
                <c:formatCode>0%</c:formatCode>
                <c:ptCount val="14"/>
                <c:pt idx="0">
                  <c:v>0</c:v>
                </c:pt>
                <c:pt idx="1">
                  <c:v>0.91999999999999993</c:v>
                </c:pt>
                <c:pt idx="2">
                  <c:v>0</c:v>
                </c:pt>
                <c:pt idx="3">
                  <c:v>0</c:v>
                </c:pt>
                <c:pt idx="4">
                  <c:v>0.88000000000000012</c:v>
                </c:pt>
                <c:pt idx="5">
                  <c:v>0</c:v>
                </c:pt>
                <c:pt idx="6">
                  <c:v>0</c:v>
                </c:pt>
                <c:pt idx="7">
                  <c:v>-0.45</c:v>
                </c:pt>
                <c:pt idx="8">
                  <c:v>-0.59</c:v>
                </c:pt>
                <c:pt idx="9">
                  <c:v>0.88</c:v>
                </c:pt>
                <c:pt idx="10">
                  <c:v>0.36</c:v>
                </c:pt>
                <c:pt idx="11">
                  <c:v>0</c:v>
                </c:pt>
                <c:pt idx="12">
                  <c:v>0.16000000000000003</c:v>
                </c:pt>
                <c:pt idx="13">
                  <c:v>0</c:v>
                </c:pt>
              </c:numCache>
            </c:numRef>
          </c:xVal>
          <c:yVal>
            <c:numRef>
              <c:f>'графіки '!$I$402:$I$415</c:f>
              <c:numCache>
                <c:formatCode>0%</c:formatCode>
                <c:ptCount val="14"/>
                <c:pt idx="0">
                  <c:v>0</c:v>
                </c:pt>
                <c:pt idx="1">
                  <c:v>-0.44</c:v>
                </c:pt>
                <c:pt idx="2">
                  <c:v>0</c:v>
                </c:pt>
                <c:pt idx="3">
                  <c:v>0</c:v>
                </c:pt>
                <c:pt idx="4">
                  <c:v>-1.27</c:v>
                </c:pt>
                <c:pt idx="5">
                  <c:v>0</c:v>
                </c:pt>
                <c:pt idx="6">
                  <c:v>0</c:v>
                </c:pt>
                <c:pt idx="7">
                  <c:v>4.0000000000000049E-2</c:v>
                </c:pt>
                <c:pt idx="8">
                  <c:v>-0.41</c:v>
                </c:pt>
                <c:pt idx="9">
                  <c:v>0.29000000000000004</c:v>
                </c:pt>
                <c:pt idx="10">
                  <c:v>-0.38</c:v>
                </c:pt>
                <c:pt idx="11">
                  <c:v>0</c:v>
                </c:pt>
                <c:pt idx="12">
                  <c:v>-3.0000000000000034E-2</c:v>
                </c:pt>
                <c:pt idx="13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99D5-4AEB-9218-8C0FFAF7DA1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0861056"/>
        <c:axId val="120862976"/>
      </c:scatterChart>
      <c:valAx>
        <c:axId val="120861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0862976"/>
        <c:crosses val="autoZero"/>
        <c:crossBetween val="midCat"/>
      </c:valAx>
      <c:valAx>
        <c:axId val="120862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0861056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600"/>
              <a:t>Рейтинги </a:t>
            </a:r>
            <a:r>
              <a:rPr lang="uk-UA" sz="1600" u="sng"/>
              <a:t>ОС  Львівської області</a:t>
            </a:r>
            <a:r>
              <a:rPr lang="uk-UA" sz="1600" u="sng" baseline="0"/>
              <a:t> </a:t>
            </a:r>
            <a:r>
              <a:rPr lang="uk-UA" sz="1800" b="1" i="0" u="none" strike="noStrike" baseline="0">
                <a:effectLst/>
              </a:rPr>
              <a:t>за </a:t>
            </a:r>
            <a:r>
              <a:rPr lang="uk-UA" sz="1800" b="1" i="0" baseline="0">
                <a:effectLst/>
              </a:rPr>
              <a:t>І півріччя 2020 року</a:t>
            </a:r>
            <a:endParaRPr lang="ru-RU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uk-UA" sz="16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'!$C$419</c:f>
                  <c:strCache>
                    <c:ptCount val="1"/>
                    <c:pt idx="0">
                      <c:v>Дрогобицький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{D540946D-AEF2-4118-9FB7-E9ACDBCFB893}</c15:txfldGUID>
                      <c15:f>'графіки '!$C$419</c15:f>
                      <c15:dlblFieldTableCache>
                        <c:ptCount val="1"/>
                        <c:pt idx="0">
                          <c:v>Дрогобицький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9C0B-4686-97CA-4886F7AF6D60}"/>
                </c:ext>
              </c:extLst>
            </c:dLbl>
            <c:dLbl>
              <c:idx val="1"/>
              <c:tx>
                <c:strRef>
                  <c:f>'графіки '!$C$420</c:f>
                  <c:strCache>
                    <c:ptCount val="1"/>
                    <c:pt idx="0">
                      <c:v>Жовківський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{7470A7F1-9E74-4295-979C-724CF268F9EB}</c15:txfldGUID>
                      <c15:f>'графіки '!$C$420</c15:f>
                      <c15:dlblFieldTableCache>
                        <c:ptCount val="1"/>
                        <c:pt idx="0">
                          <c:v>Жовківський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9C0B-4686-97CA-4886F7AF6D60}"/>
                </c:ext>
              </c:extLst>
            </c:dLbl>
            <c:dLbl>
              <c:idx val="2"/>
              <c:tx>
                <c:strRef>
                  <c:f>'графіки '!$C$421</c:f>
                  <c:strCache>
                    <c:ptCount val="1"/>
                    <c:pt idx="0">
                      <c:v>Золочівський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{BEBF03DC-4EB2-4B51-BCB8-4F4396ECDD6B}</c15:txfldGUID>
                      <c15:f>'графіки '!$C$421</c15:f>
                      <c15:dlblFieldTableCache>
                        <c:ptCount val="1"/>
                        <c:pt idx="0">
                          <c:v>Золочівський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9C0B-4686-97CA-4886F7AF6D60}"/>
                </c:ext>
              </c:extLst>
            </c:dLbl>
            <c:dLbl>
              <c:idx val="3"/>
              <c:tx>
                <c:strRef>
                  <c:f>'графіки '!$C$422</c:f>
                  <c:strCache>
                    <c:ptCount val="1"/>
                    <c:pt idx="0">
                      <c:v>Пустомитівський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{3D4D1450-901C-4027-B613-488ADDC55296}</c15:txfldGUID>
                      <c15:f>'графіки '!$C$422</c15:f>
                      <c15:dlblFieldTableCache>
                        <c:ptCount val="1"/>
                        <c:pt idx="0">
                          <c:v>Пустомитівський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9C0B-4686-97CA-4886F7AF6D60}"/>
                </c:ext>
              </c:extLst>
            </c:dLbl>
            <c:dLbl>
              <c:idx val="4"/>
              <c:tx>
                <c:strRef>
                  <c:f>'графіки '!$C$423</c:f>
                  <c:strCache>
                    <c:ptCount val="1"/>
                    <c:pt idx="0">
                      <c:v>Самбірський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{729AA7D8-0A33-4146-992A-3935876A107D}</c15:txfldGUID>
                      <c15:f>'графіки '!$C$423</c15:f>
                      <c15:dlblFieldTableCache>
                        <c:ptCount val="1"/>
                        <c:pt idx="0">
                          <c:v>Самбірський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9C0B-4686-97CA-4886F7AF6D60}"/>
                </c:ext>
              </c:extLst>
            </c:dLbl>
            <c:dLbl>
              <c:idx val="5"/>
              <c:tx>
                <c:strRef>
                  <c:f>'графіки '!$C$424</c:f>
                  <c:strCache>
                    <c:ptCount val="1"/>
                    <c:pt idx="0">
                      <c:v>Стрийський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{FDA78C81-8265-4BDF-A1CB-37A874C0C366}</c15:txfldGUID>
                      <c15:f>'графіки '!$C$424</c15:f>
                      <c15:dlblFieldTableCache>
                        <c:ptCount val="1"/>
                        <c:pt idx="0">
                          <c:v>Стрийський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9C0B-4686-97CA-4886F7AF6D60}"/>
                </c:ext>
              </c:extLst>
            </c:dLbl>
            <c:dLbl>
              <c:idx val="6"/>
              <c:tx>
                <c:strRef>
                  <c:f>'графіки '!$C$425</c:f>
                  <c:strCache>
                    <c:ptCount val="1"/>
                    <c:pt idx="0">
                      <c:v>Червоноградський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{375DE130-1833-4BD0-8F56-59479086B9FB}</c15:txfldGUID>
                      <c15:f>'графіки '!$C$425</c15:f>
                      <c15:dlblFieldTableCache>
                        <c:ptCount val="1"/>
                        <c:pt idx="0">
                          <c:v>Червоноградський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9C0B-4686-97CA-4886F7AF6D60}"/>
                </c:ext>
              </c:extLst>
            </c:dLbl>
            <c:dLbl>
              <c:idx val="7"/>
              <c:tx>
                <c:strRef>
                  <c:f>'графіки '!$C$426</c:f>
                  <c:strCache>
                    <c:ptCount val="1"/>
                    <c:pt idx="0">
                      <c:v>Яворівський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{CA734DF4-81EA-48DF-A2A9-26FF2BA65DD0}</c15:txfldGUID>
                      <c15:f>'графіки '!$C$426</c15:f>
                      <c15:dlblFieldTableCache>
                        <c:ptCount val="1"/>
                        <c:pt idx="0">
                          <c:v>Яворівський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9C0B-4686-97CA-4886F7AF6D60}"/>
                </c:ext>
              </c:extLst>
            </c:dLbl>
            <c:dLbl>
              <c:idx val="8"/>
              <c:tx>
                <c:strRef>
                  <c:f>'графіки '!$C$427</c:f>
                  <c:strCache>
                    <c:ptCount val="1"/>
                    <c:pt idx="0">
                      <c:v>Перший окружний суд міста Львова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{427FFEDB-35E3-4BEB-A37F-3BF2ACE2D7FC}</c15:txfldGUID>
                      <c15:f>'графіки '!$C$427</c15:f>
                      <c15:dlblFieldTableCache>
                        <c:ptCount val="1"/>
                        <c:pt idx="0">
                          <c:v>Перший окружний суд міста Львова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9C0B-4686-97CA-4886F7AF6D60}"/>
                </c:ext>
              </c:extLst>
            </c:dLbl>
            <c:dLbl>
              <c:idx val="9"/>
              <c:tx>
                <c:strRef>
                  <c:f>'графіки '!$C$428</c:f>
                  <c:strCache>
                    <c:ptCount val="1"/>
                    <c:pt idx="0">
                      <c:v>Другий окружний суд міста Львова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{D759B1A8-6566-4483-8154-7622021433D0}</c15:txfldGUID>
                      <c15:f>'графіки '!$C$428</c15:f>
                      <c15:dlblFieldTableCache>
                        <c:ptCount val="1"/>
                        <c:pt idx="0">
                          <c:v>Другий окружний суд міста Львова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9C0B-4686-97CA-4886F7AF6D60}"/>
                </c:ext>
              </c:extLst>
            </c:dLbl>
            <c:dLbl>
              <c:idx val="10"/>
              <c:tx>
                <c:strRef>
                  <c:f>'графіки '!$C$429</c:f>
                  <c:strCache>
                    <c:ptCount val="1"/>
                    <c:pt idx="0">
                      <c:v>Третій окружний суд міста Львова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{2D5B76C3-4043-4DE6-907B-7DDEFD656EE5}</c15:txfldGUID>
                      <c15:f>'графіки '!$C$429</c15:f>
                      <c15:dlblFieldTableCache>
                        <c:ptCount val="1"/>
                        <c:pt idx="0">
                          <c:v>Третій окружний суд міста Львова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9C0B-4686-97CA-4886F7AF6D60}"/>
                </c:ext>
              </c:extLst>
            </c:dLbl>
            <c:dLbl>
              <c:idx val="11"/>
              <c:tx>
                <c:strRef>
                  <c:f>'графіки '!$C$430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{5C892F4C-03DB-45A8-A48D-ACD5C2806C03}</c15:txfldGUID>
                      <c15:f>'графіки '!$C$430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9C0B-4686-97CA-4886F7AF6D60}"/>
                </c:ext>
              </c:extLst>
            </c:dLbl>
            <c:dLbl>
              <c:idx val="12"/>
              <c:tx>
                <c:strRef>
                  <c:f>'графіки '!$C$431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{E9266DC1-0DCF-4B00-9B36-0D3A6FB0D6BF}</c15:txfldGUID>
                      <c15:f>'графіки '!$C$431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9C0B-4686-97CA-4886F7AF6D60}"/>
                </c:ext>
              </c:extLst>
            </c:dLbl>
            <c:dLbl>
              <c:idx val="13"/>
              <c:tx>
                <c:strRef>
                  <c:f>'графіки '!$C$432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{533D709E-1419-478C-97A6-401D87BC133F}</c15:txfldGUID>
                      <c15:f>'графіки '!$C$432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9C0B-4686-97CA-4886F7AF6D60}"/>
                </c:ext>
              </c:extLst>
            </c:dLbl>
            <c:dLbl>
              <c:idx val="14"/>
              <c:tx>
                <c:strRef>
                  <c:f>'графіки '!$C$433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{F7726DF7-0DC9-42EC-B067-0431DA1D33CE}</c15:txfldGUID>
                      <c15:f>'графіки '!$C$433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9C0B-4686-97CA-4886F7AF6D60}"/>
                </c:ext>
              </c:extLst>
            </c:dLbl>
            <c:dLbl>
              <c:idx val="15"/>
              <c:tx>
                <c:strRef>
                  <c:f>'графіки '!$C$434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{ED752B8D-EEED-49E8-BD1A-44D6773FFA5C}</c15:txfldGUID>
                      <c15:f>'графіки '!$C$434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9C0B-4686-97CA-4886F7AF6D60}"/>
                </c:ext>
              </c:extLst>
            </c:dLbl>
            <c:dLbl>
              <c:idx val="16"/>
              <c:tx>
                <c:strRef>
                  <c:f>'графіки '!$C$435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{1B8AD6CC-3CA7-427E-BDF4-A2D10E343AE6}</c15:txfldGUID>
                      <c15:f>'графіки '!$C$435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9C0B-4686-97CA-4886F7AF6D60}"/>
                </c:ext>
              </c:extLst>
            </c:dLbl>
            <c:dLbl>
              <c:idx val="17"/>
              <c:tx>
                <c:strRef>
                  <c:f>'графіки '!$C$436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{668AF015-57E0-4E94-8ABE-5880480A5AD5}</c15:txfldGUID>
                      <c15:f>'графіки '!$C$436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9C0B-4686-97CA-4886F7AF6D60}"/>
                </c:ext>
              </c:extLst>
            </c:dLbl>
            <c:dLbl>
              <c:idx val="18"/>
              <c:tx>
                <c:strRef>
                  <c:f>'графіки '!$C$437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{71C41BBC-DA24-4AC3-A954-1EB0F9927B26}</c15:txfldGUID>
                      <c15:f>'графіки '!$C$437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9C0B-4686-97CA-4886F7AF6D60}"/>
                </c:ext>
              </c:extLst>
            </c:dLbl>
            <c:dLbl>
              <c:idx val="19"/>
              <c:tx>
                <c:strRef>
                  <c:f>'графіки '!$C$438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{EED5F3EB-5514-4112-B793-64EEB36D4EAE}</c15:txfldGUID>
                      <c15:f>'графіки '!$C$438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9C0B-4686-97CA-4886F7AF6D60}"/>
                </c:ext>
              </c:extLst>
            </c:dLbl>
            <c:dLbl>
              <c:idx val="20"/>
              <c:tx>
                <c:strRef>
                  <c:f>'графіки '!$C$439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{85D4328C-0A6C-4835-895A-C5138EC490E1}</c15:txfldGUID>
                      <c15:f>'графіки '!$C$439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9C0B-4686-97CA-4886F7AF6D60}"/>
                </c:ext>
              </c:extLst>
            </c:dLbl>
            <c:dLbl>
              <c:idx val="21"/>
              <c:tx>
                <c:strRef>
                  <c:f>'графіки '!$C$440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{319004C6-67E6-41A1-81D8-5FFC6D1BDDDE}</c15:txfldGUID>
                      <c15:f>'графіки '!$C$440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9C0B-4686-97CA-4886F7AF6D60}"/>
                </c:ext>
              </c:extLst>
            </c:dLbl>
            <c:dLbl>
              <c:idx val="22"/>
              <c:tx>
                <c:strRef>
                  <c:f>'графіки '!$C$441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{DF6B50A3-494D-41BA-B7CF-74094F2D4598}</c15:txfldGUID>
                      <c15:f>'графіки '!$C$441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9C0B-4686-97CA-4886F7AF6D60}"/>
                </c:ext>
              </c:extLst>
            </c:dLbl>
            <c:dLbl>
              <c:idx val="23"/>
              <c:tx>
                <c:strRef>
                  <c:f>'графіки '!$C$442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{93C2FA96-45A0-48FB-8A47-E7CBAAE8B6D5}</c15:txfldGUID>
                      <c15:f>'графіки '!$C$442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9C0B-4686-97CA-4886F7AF6D60}"/>
                </c:ext>
              </c:extLst>
            </c:dLbl>
            <c:dLbl>
              <c:idx val="24"/>
              <c:tx>
                <c:strRef>
                  <c:f>'графіки '!$C$443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{2B21F6ED-9366-46CF-9143-F50267D226CE}</c15:txfldGUID>
                      <c15:f>'графіки '!$C$443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9C0B-4686-97CA-4886F7AF6D60}"/>
                </c:ext>
              </c:extLst>
            </c:dLbl>
            <c:dLbl>
              <c:idx val="25"/>
              <c:tx>
                <c:strRef>
                  <c:f>'графіки '!$C$444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{25FF80C0-BDD8-49F4-A604-204F5D3A79C9}</c15:txfldGUID>
                      <c15:f>'графіки '!$C$444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9C0B-4686-97CA-4886F7AF6D60}"/>
                </c:ext>
              </c:extLst>
            </c:dLbl>
            <c:dLbl>
              <c:idx val="26"/>
              <c:tx>
                <c:strRef>
                  <c:f>'графіки '!$C$445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{90B2F7E7-AE72-40D5-B746-BD4A51D4E972}</c15:txfldGUID>
                      <c15:f>'графіки '!$C$445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9C0B-4686-97CA-4886F7AF6D60}"/>
                </c:ext>
              </c:extLst>
            </c:dLbl>
            <c:dLbl>
              <c:idx val="27"/>
              <c:tx>
                <c:strRef>
                  <c:f>'графіки '!$C$446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{3B2A5D54-D47C-4419-B773-BEF608FF3EDB}</c15:txfldGUID>
                      <c15:f>'графіки '!$C$446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9C0B-4686-97CA-4886F7AF6D60}"/>
                </c:ext>
              </c:extLst>
            </c:dLbl>
            <c:dLbl>
              <c:idx val="28"/>
              <c:tx>
                <c:strRef>
                  <c:f>'графіки '!$C$447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{6B6D833C-A053-4287-82B5-9A246C154263}</c15:txfldGUID>
                      <c15:f>'графіки '!$C$447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C-9C0B-4686-97CA-4886F7AF6D6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'!$H$419:$H$447</c:f>
              <c:numCache>
                <c:formatCode>0%</c:formatCode>
                <c:ptCount val="29"/>
                <c:pt idx="0">
                  <c:v>-2.0000000000000018E-2</c:v>
                </c:pt>
                <c:pt idx="1">
                  <c:v>0.39</c:v>
                </c:pt>
                <c:pt idx="2">
                  <c:v>-3.0000000000000027E-2</c:v>
                </c:pt>
                <c:pt idx="3">
                  <c:v>0.19999999999999996</c:v>
                </c:pt>
                <c:pt idx="4">
                  <c:v>-0.21000000000000002</c:v>
                </c:pt>
                <c:pt idx="5">
                  <c:v>-2.9999999999999971E-2</c:v>
                </c:pt>
                <c:pt idx="6">
                  <c:v>0.61</c:v>
                </c:pt>
                <c:pt idx="7">
                  <c:v>0.61</c:v>
                </c:pt>
                <c:pt idx="8">
                  <c:v>0.32</c:v>
                </c:pt>
                <c:pt idx="9">
                  <c:v>0.8</c:v>
                </c:pt>
                <c:pt idx="10">
                  <c:v>0.48000000000000004</c:v>
                </c:pt>
              </c:numCache>
            </c:numRef>
          </c:xVal>
          <c:yVal>
            <c:numRef>
              <c:f>'графіки '!$I$419:$I$447</c:f>
              <c:numCache>
                <c:formatCode>0%</c:formatCode>
                <c:ptCount val="29"/>
                <c:pt idx="0">
                  <c:v>-0.31999999999999995</c:v>
                </c:pt>
                <c:pt idx="1">
                  <c:v>-0.91</c:v>
                </c:pt>
                <c:pt idx="2">
                  <c:v>-0.88</c:v>
                </c:pt>
                <c:pt idx="3">
                  <c:v>-1.0299999999999998</c:v>
                </c:pt>
                <c:pt idx="4">
                  <c:v>-2.48</c:v>
                </c:pt>
                <c:pt idx="5">
                  <c:v>-2.16</c:v>
                </c:pt>
                <c:pt idx="6">
                  <c:v>-0.74</c:v>
                </c:pt>
                <c:pt idx="7">
                  <c:v>-1.4100000000000001</c:v>
                </c:pt>
                <c:pt idx="8">
                  <c:v>-0.58000000000000007</c:v>
                </c:pt>
                <c:pt idx="9">
                  <c:v>-0.15</c:v>
                </c:pt>
                <c:pt idx="10">
                  <c:v>-0.97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D-9C0B-4686-97CA-4886F7AF6D6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1036800"/>
        <c:axId val="121038720"/>
      </c:scatterChart>
      <c:valAx>
        <c:axId val="12103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1038720"/>
        <c:crosses val="autoZero"/>
        <c:crossBetween val="midCat"/>
      </c:valAx>
      <c:valAx>
        <c:axId val="121038720"/>
        <c:scaling>
          <c:orientation val="minMax"/>
          <c:max val="1"/>
          <c:min val="-15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1036800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/>
            </a:pPr>
            <a:r>
              <a:rPr lang="uk-UA" sz="1600"/>
              <a:t>Рейтинги </a:t>
            </a:r>
            <a:r>
              <a:rPr lang="uk-UA" sz="1600" u="sng"/>
              <a:t>ОС  Миколаївської області</a:t>
            </a:r>
            <a:r>
              <a:rPr lang="uk-UA" sz="1600" u="sng" baseline="0"/>
              <a:t> </a:t>
            </a:r>
            <a:r>
              <a:rPr lang="uk-UA" sz="1600" b="1" i="0" u="none" strike="noStrike" baseline="0">
                <a:effectLst/>
              </a:rPr>
              <a:t>за </a:t>
            </a:r>
            <a:r>
              <a:rPr lang="uk-UA" sz="1800" b="1" i="0" baseline="0">
                <a:effectLst/>
              </a:rPr>
              <a:t>І півріччя 2020 року</a:t>
            </a:r>
            <a:endParaRPr lang="ru-RU" sz="1600">
              <a:effectLst/>
            </a:endParaRPr>
          </a:p>
        </c:rich>
      </c:tx>
      <c:layout>
        <c:manualLayout>
          <c:xMode val="edge"/>
          <c:yMode val="edge"/>
          <c:x val="0.11484544110579117"/>
          <c:y val="1.059591598356381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'!$C$450</c:f>
                  <c:strCache>
                    <c:ptCount val="1"/>
                    <c:pt idx="0">
                      <c:v>Баштанский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{9FDCB15A-068F-4578-ACAB-D990D5D55930}</c15:txfldGUID>
                      <c15:f>'графіки '!$C$450</c15:f>
                      <c15:dlblFieldTableCache>
                        <c:ptCount val="1"/>
                        <c:pt idx="0">
                          <c:v>Баштанский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9A60-4C91-A621-892FB8C5DC2D}"/>
                </c:ext>
              </c:extLst>
            </c:dLbl>
            <c:dLbl>
              <c:idx val="1"/>
              <c:tx>
                <c:strRef>
                  <c:f>'графіки '!$C$451</c:f>
                  <c:strCache>
                    <c:ptCount val="1"/>
                    <c:pt idx="0">
                      <c:v>Вознесенський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{6F41218F-61CD-4D0A-8B1C-B8D8FA1671D5}</c15:txfldGUID>
                      <c15:f>'графіки '!$C$451</c15:f>
                      <c15:dlblFieldTableCache>
                        <c:ptCount val="1"/>
                        <c:pt idx="0">
                          <c:v>Вознесенський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9A60-4C91-A621-892FB8C5DC2D}"/>
                </c:ext>
              </c:extLst>
            </c:dLbl>
            <c:dLbl>
              <c:idx val="2"/>
              <c:tx>
                <c:strRef>
                  <c:f>'графіки '!$C$452</c:f>
                  <c:strCache>
                    <c:ptCount val="1"/>
                    <c:pt idx="0">
                      <c:v>Миколаївський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{201C3194-94C4-4985-843B-387149D9B048}</c15:txfldGUID>
                      <c15:f>'графіки '!$C$452</c15:f>
                      <c15:dlblFieldTableCache>
                        <c:ptCount val="1"/>
                        <c:pt idx="0">
                          <c:v>Миколаївський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9A60-4C91-A621-892FB8C5DC2D}"/>
                </c:ext>
              </c:extLst>
            </c:dLbl>
            <c:dLbl>
              <c:idx val="3"/>
              <c:tx>
                <c:strRef>
                  <c:f>'графіки '!$C$453</c:f>
                  <c:strCache>
                    <c:ptCount val="1"/>
                    <c:pt idx="0">
                      <c:v>Первомайський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{05E0608D-0436-4862-B502-00914C909315}</c15:txfldGUID>
                      <c15:f>'графіки '!$C$453</c15:f>
                      <c15:dlblFieldTableCache>
                        <c:ptCount val="1"/>
                        <c:pt idx="0">
                          <c:v>Первомайський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9A60-4C91-A621-892FB8C5DC2D}"/>
                </c:ext>
              </c:extLst>
            </c:dLbl>
            <c:dLbl>
              <c:idx val="4"/>
              <c:tx>
                <c:strRef>
                  <c:f>'графіки '!$C$454</c:f>
                  <c:strCache>
                    <c:ptCount val="1"/>
                    <c:pt idx="0">
                      <c:v>Снігурівський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{0AF9BD8E-0CB1-4FF5-89FD-9226F446904F}</c15:txfldGUID>
                      <c15:f>'графіки '!$C$454</c15:f>
                      <c15:dlblFieldTableCache>
                        <c:ptCount val="1"/>
                        <c:pt idx="0">
                          <c:v>Снігурівський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9A60-4C91-A621-892FB8C5DC2D}"/>
                </c:ext>
              </c:extLst>
            </c:dLbl>
            <c:dLbl>
              <c:idx val="5"/>
              <c:tx>
                <c:strRef>
                  <c:f>'графіки '!$C$455</c:f>
                  <c:strCache>
                    <c:ptCount val="1"/>
                    <c:pt idx="0">
                      <c:v>Южноукраїнський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{9EC7BAB9-3EAA-49ED-8FEE-33795A6F2E9F}</c15:txfldGUID>
                      <c15:f>'графіки '!$C$455</c15:f>
                      <c15:dlblFieldTableCache>
                        <c:ptCount val="1"/>
                        <c:pt idx="0">
                          <c:v>Южноукраїнський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9A60-4C91-A621-892FB8C5DC2D}"/>
                </c:ext>
              </c:extLst>
            </c:dLbl>
            <c:dLbl>
              <c:idx val="6"/>
              <c:tx>
                <c:strRef>
                  <c:f>'графіки '!$C$456</c:f>
                  <c:strCache>
                    <c:ptCount val="1"/>
                    <c:pt idx="0">
                      <c:v>Перший окружний суд міста Миколаєва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{16C36BEC-0AEB-4728-B99E-EDD572E0CB45}</c15:txfldGUID>
                      <c15:f>'графіки '!$C$456</c15:f>
                      <c15:dlblFieldTableCache>
                        <c:ptCount val="1"/>
                        <c:pt idx="0">
                          <c:v>Перший окружний суд міста Миколаєва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9A60-4C91-A621-892FB8C5DC2D}"/>
                </c:ext>
              </c:extLst>
            </c:dLbl>
            <c:dLbl>
              <c:idx val="7"/>
              <c:tx>
                <c:strRef>
                  <c:f>'графіки '!$C$457</c:f>
                  <c:strCache>
                    <c:ptCount val="1"/>
                    <c:pt idx="0">
                      <c:v>Другий окружний суд міста Миколаєва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{699D11A2-7981-436B-AB8D-192427049E1C}</c15:txfldGUID>
                      <c15:f>'графіки '!$C$457</c15:f>
                      <c15:dlblFieldTableCache>
                        <c:ptCount val="1"/>
                        <c:pt idx="0">
                          <c:v>Другий окружний суд міста Миколаєва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9A60-4C91-A621-892FB8C5DC2D}"/>
                </c:ext>
              </c:extLst>
            </c:dLbl>
            <c:dLbl>
              <c:idx val="8"/>
              <c:tx>
                <c:strRef>
                  <c:f>'графіки '!$C$458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{14F0A44F-0D93-482E-8396-60674F34EC34}</c15:txfldGUID>
                      <c15:f>'графіки '!$C$458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9A60-4C91-A621-892FB8C5DC2D}"/>
                </c:ext>
              </c:extLst>
            </c:dLbl>
            <c:dLbl>
              <c:idx val="9"/>
              <c:tx>
                <c:strRef>
                  <c:f>'графіки '!$C$459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{19FD2874-E436-4175-8851-5AD414425FF1}</c15:txfldGUID>
                      <c15:f>'графіки '!$C$459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9A60-4C91-A621-892FB8C5DC2D}"/>
                </c:ext>
              </c:extLst>
            </c:dLbl>
            <c:dLbl>
              <c:idx val="10"/>
              <c:tx>
                <c:strRef>
                  <c:f>'графіки '!$C$460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{4ED917B3-1F8F-44A8-8A0D-B9121CC3148C}</c15:txfldGUID>
                      <c15:f>'графіки '!$C$460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9A60-4C91-A621-892FB8C5DC2D}"/>
                </c:ext>
              </c:extLst>
            </c:dLbl>
            <c:dLbl>
              <c:idx val="11"/>
              <c:tx>
                <c:strRef>
                  <c:f>'графіки '!$C$461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{82886AAD-D113-4A62-9C58-D7C0ABBDC844}</c15:txfldGUID>
                      <c15:f>'графіки '!$C$461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9A60-4C91-A621-892FB8C5DC2D}"/>
                </c:ext>
              </c:extLst>
            </c:dLbl>
            <c:dLbl>
              <c:idx val="12"/>
              <c:tx>
                <c:strRef>
                  <c:f>'графіки '!$C$462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{CB798956-A594-46C2-992F-FECB6AD796C5}</c15:txfldGUID>
                      <c15:f>'графіки '!$C$462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9A60-4C91-A621-892FB8C5DC2D}"/>
                </c:ext>
              </c:extLst>
            </c:dLbl>
            <c:dLbl>
              <c:idx val="13"/>
              <c:tx>
                <c:strRef>
                  <c:f>'графіки '!$C$463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{9C01A4D2-B1AA-4FED-80AD-8510FA96C4DD}</c15:txfldGUID>
                      <c15:f>'графіки '!$C$463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9A60-4C91-A621-892FB8C5DC2D}"/>
                </c:ext>
              </c:extLst>
            </c:dLbl>
            <c:dLbl>
              <c:idx val="14"/>
              <c:tx>
                <c:strRef>
                  <c:f>'графіки '!$C$464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{912A9F12-01B8-4854-99B2-F0E75AAC47AA}</c15:txfldGUID>
                      <c15:f>'графіки '!$C$464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9A60-4C91-A621-892FB8C5DC2D}"/>
                </c:ext>
              </c:extLst>
            </c:dLbl>
            <c:dLbl>
              <c:idx val="15"/>
              <c:tx>
                <c:strRef>
                  <c:f>'графіки '!$C$465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{0CC5848E-FD30-46E7-A8BF-6BB8E57C1774}</c15:txfldGUID>
                      <c15:f>'графіки '!$C$465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9A60-4C91-A621-892FB8C5DC2D}"/>
                </c:ext>
              </c:extLst>
            </c:dLbl>
            <c:dLbl>
              <c:idx val="16"/>
              <c:tx>
                <c:strRef>
                  <c:f>'графіки '!$C$466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{D8299940-9DDB-4E77-9476-B4D04AA3C42F}</c15:txfldGUID>
                      <c15:f>'графіки '!$C$466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9A60-4C91-A621-892FB8C5DC2D}"/>
                </c:ext>
              </c:extLst>
            </c:dLbl>
            <c:dLbl>
              <c:idx val="17"/>
              <c:tx>
                <c:strRef>
                  <c:f>'графіки '!$C$467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{CA300A7E-3B96-448A-8FAA-199F052D0E0A}</c15:txfldGUID>
                      <c15:f>'графіки '!$C$467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9A60-4C91-A621-892FB8C5DC2D}"/>
                </c:ext>
              </c:extLst>
            </c:dLbl>
            <c:dLbl>
              <c:idx val="18"/>
              <c:tx>
                <c:strRef>
                  <c:f>'графіки '!$C$468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{BDA50D6D-3461-423F-B90B-56AA23562092}</c15:txfldGUID>
                      <c15:f>'графіки '!$C$468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9A60-4C91-A621-892FB8C5DC2D}"/>
                </c:ext>
              </c:extLst>
            </c:dLbl>
            <c:dLbl>
              <c:idx val="19"/>
              <c:tx>
                <c:strRef>
                  <c:f>'графіки '!$C$469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{8E600E9D-C933-4140-9F59-DB601922D548}</c15:txfldGUID>
                      <c15:f>'графіки '!$C$469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9A60-4C91-A621-892FB8C5DC2D}"/>
                </c:ext>
              </c:extLst>
            </c:dLbl>
            <c:dLbl>
              <c:idx val="20"/>
              <c:tx>
                <c:strRef>
                  <c:f>'графіки '!$C$470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{FD968A7F-22E0-4BF0-B91A-6BEBABDF07BA}</c15:txfldGUID>
                      <c15:f>'графіки '!$C$470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9A60-4C91-A621-892FB8C5DC2D}"/>
                </c:ext>
              </c:extLst>
            </c:dLbl>
            <c:dLbl>
              <c:idx val="21"/>
              <c:tx>
                <c:strRef>
                  <c:f>'графіки '!$C$471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{A87AEBE6-4CDE-4C7E-82C7-980B3F732F0C}</c15:txfldGUID>
                      <c15:f>'графіки '!$C$471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9A60-4C91-A621-892FB8C5DC2D}"/>
                </c:ext>
              </c:extLst>
            </c:dLbl>
            <c:dLbl>
              <c:idx val="22"/>
              <c:tx>
                <c:strRef>
                  <c:f>'графіки '!$C$472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{49FA8075-2B69-4116-A8E5-F58BDC0B1F2B}</c15:txfldGUID>
                      <c15:f>'графіки '!$C$472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9A60-4C91-A621-892FB8C5DC2D}"/>
                </c:ext>
              </c:extLst>
            </c:dLbl>
            <c:dLbl>
              <c:idx val="23"/>
              <c:tx>
                <c:strRef>
                  <c:f>'графіки '!$C$473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{FA8568D5-D481-4226-8B41-6D474752DC32}</c15:txfldGUID>
                      <c15:f>'графіки '!$C$473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9A60-4C91-A621-892FB8C5DC2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'!$H$450:$H$473</c:f>
              <c:numCache>
                <c:formatCode>0%</c:formatCode>
                <c:ptCount val="24"/>
                <c:pt idx="0">
                  <c:v>-0.16</c:v>
                </c:pt>
                <c:pt idx="1">
                  <c:v>-0.62000000000000011</c:v>
                </c:pt>
                <c:pt idx="2">
                  <c:v>-0.37</c:v>
                </c:pt>
                <c:pt idx="3">
                  <c:v>-0.30000000000000004</c:v>
                </c:pt>
                <c:pt idx="4">
                  <c:v>-0.1</c:v>
                </c:pt>
                <c:pt idx="5">
                  <c:v>-0.24000000000000002</c:v>
                </c:pt>
                <c:pt idx="6">
                  <c:v>0.47</c:v>
                </c:pt>
                <c:pt idx="7">
                  <c:v>0.23999999999999996</c:v>
                </c:pt>
              </c:numCache>
            </c:numRef>
          </c:xVal>
          <c:yVal>
            <c:numRef>
              <c:f>'графіки '!$I$450:$I$473</c:f>
              <c:numCache>
                <c:formatCode>0%</c:formatCode>
                <c:ptCount val="24"/>
                <c:pt idx="0">
                  <c:v>-0.35</c:v>
                </c:pt>
                <c:pt idx="1">
                  <c:v>-0.30999999999999994</c:v>
                </c:pt>
                <c:pt idx="2">
                  <c:v>-1.6400000000000001</c:v>
                </c:pt>
                <c:pt idx="3">
                  <c:v>-0.58000000000000007</c:v>
                </c:pt>
                <c:pt idx="4">
                  <c:v>-0.82000000000000006</c:v>
                </c:pt>
                <c:pt idx="5">
                  <c:v>-0.48</c:v>
                </c:pt>
                <c:pt idx="6">
                  <c:v>-0.99</c:v>
                </c:pt>
                <c:pt idx="7">
                  <c:v>-1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9A60-4C91-A621-892FB8C5DC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1430400"/>
        <c:axId val="121432320"/>
      </c:scatterChart>
      <c:valAx>
        <c:axId val="121430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1432320"/>
        <c:crosses val="autoZero"/>
        <c:crossBetween val="midCat"/>
      </c:valAx>
      <c:valAx>
        <c:axId val="12143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1430400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600"/>
              <a:t>Рейтинги </a:t>
            </a:r>
            <a:r>
              <a:rPr lang="uk-UA" sz="1600" u="sng"/>
              <a:t>ОС  Одеської області</a:t>
            </a:r>
            <a:r>
              <a:rPr lang="uk-UA" sz="1600" u="sng" baseline="0"/>
              <a:t> </a:t>
            </a:r>
            <a:r>
              <a:rPr lang="uk-UA" sz="1800" b="1" i="0" u="none" strike="noStrike" baseline="0">
                <a:effectLst/>
              </a:rPr>
              <a:t>за </a:t>
            </a:r>
            <a:r>
              <a:rPr lang="uk-UA" sz="1800" b="1" i="0" baseline="0">
                <a:effectLst/>
              </a:rPr>
              <a:t>І півріччя 2020 року</a:t>
            </a:r>
            <a:endParaRPr lang="ru-RU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uk-UA" sz="1600"/>
          </a:p>
        </c:rich>
      </c:tx>
      <c:layout>
        <c:manualLayout>
          <c:xMode val="edge"/>
          <c:yMode val="edge"/>
          <c:x val="0.13173007034615325"/>
          <c:y val="1.25553467116978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'!$C$475</c:f>
                  <c:strCache>
                    <c:ptCount val="1"/>
                    <c:pt idx="0">
                      <c:v>Арцизький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{A3F2BBD6-4653-435B-B09C-47F0989F74D7}</c15:txfldGUID>
                      <c15:f>'графіки '!$C$475</c15:f>
                      <c15:dlblFieldTableCache>
                        <c:ptCount val="1"/>
                        <c:pt idx="0">
                          <c:v>Арцизький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B257-4557-A08C-F405592E7271}"/>
                </c:ext>
              </c:extLst>
            </c:dLbl>
            <c:dLbl>
              <c:idx val="1"/>
              <c:tx>
                <c:strRef>
                  <c:f>'графіки '!$C$476</c:f>
                  <c:strCache>
                    <c:ptCount val="1"/>
                    <c:pt idx="0">
                      <c:v>Балтський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{9B8681AA-68A4-4C4C-862D-84BBD21F3C83}</c15:txfldGUID>
                      <c15:f>'графіки '!$C$476</c15:f>
                      <c15:dlblFieldTableCache>
                        <c:ptCount val="1"/>
                        <c:pt idx="0">
                          <c:v>Балтський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B257-4557-A08C-F405592E7271}"/>
                </c:ext>
              </c:extLst>
            </c:dLbl>
            <c:dLbl>
              <c:idx val="2"/>
              <c:tx>
                <c:strRef>
                  <c:f>'графіки '!$C$477</c:f>
                  <c:strCache>
                    <c:ptCount val="1"/>
                    <c:pt idx="0">
                      <c:v>Березівський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{E05F7FAE-E80E-4301-ADD6-D4E462C76920}</c15:txfldGUID>
                      <c15:f>'графіки '!$C$477</c15:f>
                      <c15:dlblFieldTableCache>
                        <c:ptCount val="1"/>
                        <c:pt idx="0">
                          <c:v>Березівський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B257-4557-A08C-F405592E7271}"/>
                </c:ext>
              </c:extLst>
            </c:dLbl>
            <c:dLbl>
              <c:idx val="3"/>
              <c:tx>
                <c:strRef>
                  <c:f>'графіки '!$C$478</c:f>
                  <c:strCache>
                    <c:ptCount val="1"/>
                    <c:pt idx="0">
                      <c:v>Білгород - Дністровський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{5AE8BDF0-4218-4ABB-83E8-DD0B735BEBB1}</c15:txfldGUID>
                      <c15:f>'графіки '!$C$478</c15:f>
                      <c15:dlblFieldTableCache>
                        <c:ptCount val="1"/>
                        <c:pt idx="0">
                          <c:v>Білгород - Дністровський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B257-4557-A08C-F405592E7271}"/>
                </c:ext>
              </c:extLst>
            </c:dLbl>
            <c:dLbl>
              <c:idx val="4"/>
              <c:tx>
                <c:strRef>
                  <c:f>'графіки '!$C$479</c:f>
                  <c:strCache>
                    <c:ptCount val="1"/>
                    <c:pt idx="0">
                      <c:v>Біляївський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{38A73C84-6F1B-4F4C-93B4-2DDA493D44A9}</c15:txfldGUID>
                      <c15:f>'графіки '!$C$479</c15:f>
                      <c15:dlblFieldTableCache>
                        <c:ptCount val="1"/>
                        <c:pt idx="0">
                          <c:v>Біляївський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B257-4557-A08C-F405592E7271}"/>
                </c:ext>
              </c:extLst>
            </c:dLbl>
            <c:dLbl>
              <c:idx val="5"/>
              <c:tx>
                <c:strRef>
                  <c:f>'графіки '!$C$480</c:f>
                  <c:strCache>
                    <c:ptCount val="1"/>
                    <c:pt idx="0">
                      <c:v>Великомихайлівський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{1F043DA2-DBC0-4C1B-B2F0-27B9E088F4BE}</c15:txfldGUID>
                      <c15:f>'графіки '!$C$480</c15:f>
                      <c15:dlblFieldTableCache>
                        <c:ptCount val="1"/>
                        <c:pt idx="0">
                          <c:v>Великомихайлівський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B257-4557-A08C-F405592E7271}"/>
                </c:ext>
              </c:extLst>
            </c:dLbl>
            <c:dLbl>
              <c:idx val="6"/>
              <c:tx>
                <c:strRef>
                  <c:f>'графіки '!$C$481</c:f>
                  <c:strCache>
                    <c:ptCount val="1"/>
                    <c:pt idx="0">
                      <c:v>Доброславський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{E7402CA0-AB32-440F-BBCF-8F539B985E1B}</c15:txfldGUID>
                      <c15:f>'графіки '!$C$481</c15:f>
                      <c15:dlblFieldTableCache>
                        <c:ptCount val="1"/>
                        <c:pt idx="0">
                          <c:v>Доброславський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B257-4557-A08C-F405592E7271}"/>
                </c:ext>
              </c:extLst>
            </c:dLbl>
            <c:dLbl>
              <c:idx val="7"/>
              <c:tx>
                <c:strRef>
                  <c:f>'графіки '!$C$482</c:f>
                  <c:strCache>
                    <c:ptCount val="1"/>
                    <c:pt idx="0">
                      <c:v>Ізмаїльський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{EBD09CC9-A99A-48F9-9439-85A8F6AE0486}</c15:txfldGUID>
                      <c15:f>'графіки '!$C$482</c15:f>
                      <c15:dlblFieldTableCache>
                        <c:ptCount val="1"/>
                        <c:pt idx="0">
                          <c:v>Ізмаїльський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B257-4557-A08C-F405592E7271}"/>
                </c:ext>
              </c:extLst>
            </c:dLbl>
            <c:dLbl>
              <c:idx val="8"/>
              <c:tx>
                <c:strRef>
                  <c:f>'графіки '!$C$483</c:f>
                  <c:strCache>
                    <c:ptCount val="1"/>
                    <c:pt idx="0">
                      <c:v>Подільський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{B8D7D3B9-B619-4F95-83F7-DA3D64CE5AC8}</c15:txfldGUID>
                      <c15:f>'графіки '!$C$483</c15:f>
                      <c15:dlblFieldTableCache>
                        <c:ptCount val="1"/>
                        <c:pt idx="0">
                          <c:v>Подільський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B257-4557-A08C-F405592E7271}"/>
                </c:ext>
              </c:extLst>
            </c:dLbl>
            <c:dLbl>
              <c:idx val="9"/>
              <c:tx>
                <c:strRef>
                  <c:f>'графіки '!$C$484</c:f>
                  <c:strCache>
                    <c:ptCount val="1"/>
                    <c:pt idx="0">
                      <c:v>Роздільнянський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{C2928E30-BD0B-4423-86C2-AD5D198075E5}</c15:txfldGUID>
                      <c15:f>'графіки '!$C$484</c15:f>
                      <c15:dlblFieldTableCache>
                        <c:ptCount val="1"/>
                        <c:pt idx="0">
                          <c:v>Роздільнянський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B257-4557-A08C-F405592E7271}"/>
                </c:ext>
              </c:extLst>
            </c:dLbl>
            <c:dLbl>
              <c:idx val="10"/>
              <c:tx>
                <c:strRef>
                  <c:f>'графіки '!$C$485</c:f>
                  <c:strCache>
                    <c:ptCount val="1"/>
                    <c:pt idx="0">
                      <c:v>Чорноморський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{A39AF114-D5EC-447A-984B-20945A249C0F}</c15:txfldGUID>
                      <c15:f>'графіки '!$C$485</c15:f>
                      <c15:dlblFieldTableCache>
                        <c:ptCount val="1"/>
                        <c:pt idx="0">
                          <c:v>Чорноморський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B257-4557-A08C-F405592E7271}"/>
                </c:ext>
              </c:extLst>
            </c:dLbl>
            <c:dLbl>
              <c:idx val="11"/>
              <c:tx>
                <c:strRef>
                  <c:f>'графіки '!$C$486</c:f>
                  <c:strCache>
                    <c:ptCount val="1"/>
                    <c:pt idx="0">
                      <c:v>Перший окружний суд  міста Одеси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{150118FB-4359-4CE8-83B4-623C168DF453}</c15:txfldGUID>
                      <c15:f>'графіки '!$C$486</c15:f>
                      <c15:dlblFieldTableCache>
                        <c:ptCount val="1"/>
                        <c:pt idx="0">
                          <c:v>Перший окружний суд  міста Одеси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B257-4557-A08C-F405592E7271}"/>
                </c:ext>
              </c:extLst>
            </c:dLbl>
            <c:dLbl>
              <c:idx val="12"/>
              <c:tx>
                <c:strRef>
                  <c:f>'графіки '!$C$487</c:f>
                  <c:strCache>
                    <c:ptCount val="1"/>
                    <c:pt idx="0">
                      <c:v>Другий окружний суд  міста Одеси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{828EA0BB-07EB-492F-A886-D7057D3FE156}</c15:txfldGUID>
                      <c15:f>'графіки '!$C$487</c15:f>
                      <c15:dlblFieldTableCache>
                        <c:ptCount val="1"/>
                        <c:pt idx="0">
                          <c:v>Другий окружний суд  міста Одеси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B257-4557-A08C-F405592E7271}"/>
                </c:ext>
              </c:extLst>
            </c:dLbl>
            <c:dLbl>
              <c:idx val="13"/>
              <c:tx>
                <c:strRef>
                  <c:f>'графіки '!$C$488</c:f>
                  <c:strCache>
                    <c:ptCount val="1"/>
                    <c:pt idx="0">
                      <c:v>Третій окружний суд  міста Одеси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{B5757F2E-2D36-4605-A815-80F296EB2992}</c15:txfldGUID>
                      <c15:f>'графіки '!$C$488</c15:f>
                      <c15:dlblFieldTableCache>
                        <c:ptCount val="1"/>
                        <c:pt idx="0">
                          <c:v>Третій окружний суд  міста Одеси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B257-4557-A08C-F405592E7271}"/>
                </c:ext>
              </c:extLst>
            </c:dLbl>
            <c:dLbl>
              <c:idx val="14"/>
              <c:tx>
                <c:strRef>
                  <c:f>'графіки '!$C$489</c:f>
                  <c:strCache>
                    <c:ptCount val="1"/>
                    <c:pt idx="0">
                      <c:v>Четвертий окружний суд  міста Одеси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{B55869A1-2A7E-4977-8349-E57F3DFC4433}</c15:txfldGUID>
                      <c15:f>'графіки '!$C$489</c15:f>
                      <c15:dlblFieldTableCache>
                        <c:ptCount val="1"/>
                        <c:pt idx="0">
                          <c:v>Четвертий окружний суд  міста Одеси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B257-4557-A08C-F405592E7271}"/>
                </c:ext>
              </c:extLst>
            </c:dLbl>
            <c:dLbl>
              <c:idx val="15"/>
              <c:tx>
                <c:strRef>
                  <c:f>'графіки '!$C$490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{9CF187DA-AFE3-4E6D-8AA5-CC5C69254A68}</c15:txfldGUID>
                      <c15:f>'графіки '!$C$490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B257-4557-A08C-F405592E7271}"/>
                </c:ext>
              </c:extLst>
            </c:dLbl>
            <c:dLbl>
              <c:idx val="16"/>
              <c:tx>
                <c:strRef>
                  <c:f>'графіки '!$C$491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{6F34CE5A-9F68-4522-850D-2DA66603A51A}</c15:txfldGUID>
                      <c15:f>'графіки '!$C$491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B257-4557-A08C-F405592E7271}"/>
                </c:ext>
              </c:extLst>
            </c:dLbl>
            <c:dLbl>
              <c:idx val="17"/>
              <c:tx>
                <c:strRef>
                  <c:f>'графіки '!$C$492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{BC8AAA5E-DA19-4877-B363-FAF19D785E00}</c15:txfldGUID>
                      <c15:f>'графіки '!$C$492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B257-4557-A08C-F405592E7271}"/>
                </c:ext>
              </c:extLst>
            </c:dLbl>
            <c:dLbl>
              <c:idx val="18"/>
              <c:tx>
                <c:strRef>
                  <c:f>'графіки '!$C$493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{47A6C442-CC0C-49F4-962D-E5403A0CADE4}</c15:txfldGUID>
                      <c15:f>'графіки '!$C$493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B257-4557-A08C-F405592E7271}"/>
                </c:ext>
              </c:extLst>
            </c:dLbl>
            <c:dLbl>
              <c:idx val="19"/>
              <c:tx>
                <c:strRef>
                  <c:f>'графіки '!$C$494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{B68F6050-E375-42F8-B838-4343E573085F}</c15:txfldGUID>
                      <c15:f>'графіки '!$C$494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B257-4557-A08C-F405592E7271}"/>
                </c:ext>
              </c:extLst>
            </c:dLbl>
            <c:dLbl>
              <c:idx val="20"/>
              <c:tx>
                <c:strRef>
                  <c:f>'графіки '!$C$495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{F0FEAB34-5F96-43EB-A177-89D933A7CC4B}</c15:txfldGUID>
                      <c15:f>'графіки '!$C$495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B257-4557-A08C-F405592E7271}"/>
                </c:ext>
              </c:extLst>
            </c:dLbl>
            <c:dLbl>
              <c:idx val="21"/>
              <c:tx>
                <c:strRef>
                  <c:f>'графіки '!$C$496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{89EB88B1-FD8C-4AD8-BDD4-098B3D2B702C}</c15:txfldGUID>
                      <c15:f>'графіки '!$C$496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B257-4557-A08C-F405592E7271}"/>
                </c:ext>
              </c:extLst>
            </c:dLbl>
            <c:dLbl>
              <c:idx val="22"/>
              <c:tx>
                <c:strRef>
                  <c:f>'графіки '!$C$497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{D8E34F7D-F31F-4A00-947C-D0503DECBA3E}</c15:txfldGUID>
                      <c15:f>'графіки '!$C$497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B257-4557-A08C-F405592E7271}"/>
                </c:ext>
              </c:extLst>
            </c:dLbl>
            <c:dLbl>
              <c:idx val="23"/>
              <c:tx>
                <c:strRef>
                  <c:f>'графіки '!$C$498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{940D9AEE-FCF1-4882-8E78-AAB213DFAF70}</c15:txfldGUID>
                      <c15:f>'графіки '!$C$498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B257-4557-A08C-F405592E7271}"/>
                </c:ext>
              </c:extLst>
            </c:dLbl>
            <c:dLbl>
              <c:idx val="24"/>
              <c:tx>
                <c:strRef>
                  <c:f>'графіки '!$C$499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{937F28AC-88BE-4629-9A23-B20FCB267D8C}</c15:txfldGUID>
                      <c15:f>'графіки '!$C$499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B257-4557-A08C-F405592E7271}"/>
                </c:ext>
              </c:extLst>
            </c:dLbl>
            <c:dLbl>
              <c:idx val="25"/>
              <c:tx>
                <c:strRef>
                  <c:f>'графіки '!$C$500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{E785A157-6446-4609-B39C-46B6548D3395}</c15:txfldGUID>
                      <c15:f>'графіки '!$C$500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B257-4557-A08C-F405592E7271}"/>
                </c:ext>
              </c:extLst>
            </c:dLbl>
            <c:dLbl>
              <c:idx val="26"/>
              <c:tx>
                <c:strRef>
                  <c:f>'графіки '!$C$501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{EC5E5223-85F5-4CFD-908E-2B525961F134}</c15:txfldGUID>
                      <c15:f>'графіки '!$C$501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B257-4557-A08C-F405592E7271}"/>
                </c:ext>
              </c:extLst>
            </c:dLbl>
            <c:dLbl>
              <c:idx val="27"/>
              <c:tx>
                <c:strRef>
                  <c:f>'графіки '!$C$502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{353CD8CC-5F70-456F-93FD-9087DD6A0F29}</c15:txfldGUID>
                      <c15:f>'графіки '!$C$502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B257-4557-A08C-F405592E7271}"/>
                </c:ext>
              </c:extLst>
            </c:dLbl>
            <c:dLbl>
              <c:idx val="28"/>
              <c:tx>
                <c:strRef>
                  <c:f>'графіки '!$C$503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{EEBF821A-07FE-4E64-9419-185CBC567197}</c15:txfldGUID>
                      <c15:f>'графіки '!$C$503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C-B257-4557-A08C-F405592E7271}"/>
                </c:ext>
              </c:extLst>
            </c:dLbl>
            <c:dLbl>
              <c:idx val="29"/>
              <c:tx>
                <c:strRef>
                  <c:f>'графіки '!$C$504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{439775D2-775C-4411-9961-614EC46F300C}</c15:txfldGUID>
                      <c15:f>'графіки '!$C$504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D-B257-4557-A08C-F405592E7271}"/>
                </c:ext>
              </c:extLst>
            </c:dLbl>
            <c:dLbl>
              <c:idx val="30"/>
              <c:tx>
                <c:strRef>
                  <c:f>'графіки '!$C$505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{FD846CE1-0771-41B2-9653-EA1921FF7D60}</c15:txfldGUID>
                      <c15:f>'графіки '!$C$505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E-B257-4557-A08C-F405592E7271}"/>
                </c:ext>
              </c:extLst>
            </c:dLbl>
            <c:dLbl>
              <c:idx val="31"/>
              <c:tx>
                <c:strRef>
                  <c:f>'графіки '!$C$506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{AF36F0A9-7D1C-45A8-926D-EDA86F366EC4}</c15:txfldGUID>
                      <c15:f>'графіки '!$C$506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F-B257-4557-A08C-F405592E7271}"/>
                </c:ext>
              </c:extLst>
            </c:dLbl>
            <c:dLbl>
              <c:idx val="32"/>
              <c:tx>
                <c:strRef>
                  <c:f>'графіки '!$C$507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{EC2F9B87-C619-48C4-B2AD-1ADABBD42EBD}</c15:txfldGUID>
                      <c15:f>'графіки '!$C$507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0-B257-4557-A08C-F405592E727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'!$H$475:$H$507</c:f>
              <c:numCache>
                <c:formatCode>0%</c:formatCode>
                <c:ptCount val="33"/>
                <c:pt idx="0">
                  <c:v>-5.0000000000000044E-2</c:v>
                </c:pt>
                <c:pt idx="1">
                  <c:v>-9.0000000000000024E-2</c:v>
                </c:pt>
                <c:pt idx="2">
                  <c:v>-0.4</c:v>
                </c:pt>
                <c:pt idx="3">
                  <c:v>0.25</c:v>
                </c:pt>
                <c:pt idx="4">
                  <c:v>0.24999999999999997</c:v>
                </c:pt>
                <c:pt idx="5">
                  <c:v>-0.46000000000000008</c:v>
                </c:pt>
                <c:pt idx="6">
                  <c:v>0.28000000000000003</c:v>
                </c:pt>
                <c:pt idx="7">
                  <c:v>-5.0000000000000044E-2</c:v>
                </c:pt>
                <c:pt idx="8">
                  <c:v>-0.15</c:v>
                </c:pt>
                <c:pt idx="9">
                  <c:v>-0.39</c:v>
                </c:pt>
                <c:pt idx="10">
                  <c:v>0.62</c:v>
                </c:pt>
                <c:pt idx="11">
                  <c:v>0.69</c:v>
                </c:pt>
                <c:pt idx="12">
                  <c:v>0.99</c:v>
                </c:pt>
                <c:pt idx="13">
                  <c:v>1.1000000000000001</c:v>
                </c:pt>
                <c:pt idx="14">
                  <c:v>0.18999999999999995</c:v>
                </c:pt>
              </c:numCache>
            </c:numRef>
          </c:xVal>
          <c:yVal>
            <c:numRef>
              <c:f>'графіки '!$I$475:$I$507</c:f>
              <c:numCache>
                <c:formatCode>0%</c:formatCode>
                <c:ptCount val="33"/>
                <c:pt idx="0">
                  <c:v>-0.22000000000000003</c:v>
                </c:pt>
                <c:pt idx="1">
                  <c:v>-0.46</c:v>
                </c:pt>
                <c:pt idx="2">
                  <c:v>-1.29</c:v>
                </c:pt>
                <c:pt idx="3">
                  <c:v>-1.2599999999999998</c:v>
                </c:pt>
                <c:pt idx="4">
                  <c:v>-0.77</c:v>
                </c:pt>
                <c:pt idx="5">
                  <c:v>-0.86</c:v>
                </c:pt>
                <c:pt idx="6">
                  <c:v>-2.21</c:v>
                </c:pt>
                <c:pt idx="7">
                  <c:v>-0.9</c:v>
                </c:pt>
                <c:pt idx="8">
                  <c:v>-2.2699999999999996</c:v>
                </c:pt>
                <c:pt idx="9">
                  <c:v>-0.12999999999999998</c:v>
                </c:pt>
                <c:pt idx="10">
                  <c:v>-0.74</c:v>
                </c:pt>
                <c:pt idx="11">
                  <c:v>-0.64</c:v>
                </c:pt>
                <c:pt idx="12">
                  <c:v>-1.01</c:v>
                </c:pt>
                <c:pt idx="13">
                  <c:v>0.43</c:v>
                </c:pt>
                <c:pt idx="14">
                  <c:v>-0.62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1-B257-4557-A08C-F405592E727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1727232"/>
        <c:axId val="121749888"/>
      </c:scatterChart>
      <c:valAx>
        <c:axId val="121727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1749888"/>
        <c:crosses val="autoZero"/>
        <c:crossBetween val="midCat"/>
      </c:valAx>
      <c:valAx>
        <c:axId val="121749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1727232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600"/>
              <a:t>Рейтинги </a:t>
            </a:r>
            <a:r>
              <a:rPr lang="uk-UA" sz="1600" u="sng"/>
              <a:t>ОС Полтавської області</a:t>
            </a:r>
            <a:r>
              <a:rPr lang="uk-UA" sz="1600" baseline="0"/>
              <a:t> </a:t>
            </a:r>
            <a:r>
              <a:rPr lang="uk-UA" sz="1600" b="1" i="0" u="none" strike="noStrike" baseline="0">
                <a:effectLst/>
              </a:rPr>
              <a:t>за </a:t>
            </a:r>
            <a:r>
              <a:rPr lang="uk-UA" sz="1800" b="1" i="0" baseline="0">
                <a:effectLst/>
              </a:rPr>
              <a:t>І півріччя 2020 року</a:t>
            </a:r>
            <a:endParaRPr lang="ru-RU" sz="16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uk-UA" sz="16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'!$C$510</c:f>
                  <c:strCache>
                    <c:ptCount val="1"/>
                    <c:pt idx="0">
                      <c:v>Гадяцький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{B2C9326B-F166-4901-A340-44AD536F4798}</c15:txfldGUID>
                      <c15:f>'графіки '!$C$510</c15:f>
                      <c15:dlblFieldTableCache>
                        <c:ptCount val="1"/>
                        <c:pt idx="0">
                          <c:v>Гадяцький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45AB-4F63-8187-AF728FC51033}"/>
                </c:ext>
              </c:extLst>
            </c:dLbl>
            <c:dLbl>
              <c:idx val="1"/>
              <c:tx>
                <c:strRef>
                  <c:f>'графіки '!$C$511</c:f>
                  <c:strCache>
                    <c:ptCount val="1"/>
                    <c:pt idx="0">
                      <c:v>Глобинський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{7DBDC659-0AFE-4157-9BF1-0643B0AC8A06}</c15:txfldGUID>
                      <c15:f>'графіки '!$C$511</c15:f>
                      <c15:dlblFieldTableCache>
                        <c:ptCount val="1"/>
                        <c:pt idx="0">
                          <c:v>Глобинський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45AB-4F63-8187-AF728FC51033}"/>
                </c:ext>
              </c:extLst>
            </c:dLbl>
            <c:dLbl>
              <c:idx val="2"/>
              <c:tx>
                <c:strRef>
                  <c:f>'графіки '!$C$512</c:f>
                  <c:strCache>
                    <c:ptCount val="1"/>
                    <c:pt idx="0">
                      <c:v>Горішньоплавнівський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{4A9BE289-2AA8-4F15-B350-A99ACAF34578}</c15:txfldGUID>
                      <c15:f>'графіки '!$C$512</c15:f>
                      <c15:dlblFieldTableCache>
                        <c:ptCount val="1"/>
                        <c:pt idx="0">
                          <c:v>Горішньоплавнівський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45AB-4F63-8187-AF728FC51033}"/>
                </c:ext>
              </c:extLst>
            </c:dLbl>
            <c:dLbl>
              <c:idx val="3"/>
              <c:tx>
                <c:strRef>
                  <c:f>'графіки '!$C$513</c:f>
                  <c:strCache>
                    <c:ptCount val="1"/>
                    <c:pt idx="0">
                      <c:v>Диканський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{BB100849-67C2-4C84-95BF-55DF6F935452}</c15:txfldGUID>
                      <c15:f>'графіки '!$C$513</c15:f>
                      <c15:dlblFieldTableCache>
                        <c:ptCount val="1"/>
                        <c:pt idx="0">
                          <c:v>Диканський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45AB-4F63-8187-AF728FC51033}"/>
                </c:ext>
              </c:extLst>
            </c:dLbl>
            <c:dLbl>
              <c:idx val="4"/>
              <c:tx>
                <c:strRef>
                  <c:f>'графіки '!$C$514</c:f>
                  <c:strCache>
                    <c:ptCount val="1"/>
                    <c:pt idx="0">
                      <c:v>Карлівський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{4F55B219-A2A1-4A6C-A256-F04A136478D7}</c15:txfldGUID>
                      <c15:f>'графіки '!$C$514</c15:f>
                      <c15:dlblFieldTableCache>
                        <c:ptCount val="1"/>
                        <c:pt idx="0">
                          <c:v>Карлівський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45AB-4F63-8187-AF728FC51033}"/>
                </c:ext>
              </c:extLst>
            </c:dLbl>
            <c:dLbl>
              <c:idx val="5"/>
              <c:tx>
                <c:strRef>
                  <c:f>'графіки '!$C$515</c:f>
                  <c:strCache>
                    <c:ptCount val="1"/>
                    <c:pt idx="0">
                      <c:v>Кобеляцький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{FEA8E78E-66B1-4338-A409-5D1834E410FD}</c15:txfldGUID>
                      <c15:f>'графіки '!$C$515</c15:f>
                      <c15:dlblFieldTableCache>
                        <c:ptCount val="1"/>
                        <c:pt idx="0">
                          <c:v>Кобеляцький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45AB-4F63-8187-AF728FC51033}"/>
                </c:ext>
              </c:extLst>
            </c:dLbl>
            <c:dLbl>
              <c:idx val="6"/>
              <c:tx>
                <c:strRef>
                  <c:f>'графіки '!$C$516</c:f>
                  <c:strCache>
                    <c:ptCount val="1"/>
                    <c:pt idx="0">
                      <c:v>Кременчуцький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{9C23A6AA-A08C-4635-A1A7-35569B4AB212}</c15:txfldGUID>
                      <c15:f>'графіки '!$C$516</c15:f>
                      <c15:dlblFieldTableCache>
                        <c:ptCount val="1"/>
                        <c:pt idx="0">
                          <c:v>Кременчуцький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45AB-4F63-8187-AF728FC51033}"/>
                </c:ext>
              </c:extLst>
            </c:dLbl>
            <c:dLbl>
              <c:idx val="7"/>
              <c:tx>
                <c:strRef>
                  <c:f>'графіки '!$C$517</c:f>
                  <c:strCache>
                    <c:ptCount val="1"/>
                    <c:pt idx="0">
                      <c:v>Лубенський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{1F244E6B-F7C2-4814-8402-A06AA46F7892}</c15:txfldGUID>
                      <c15:f>'графіки '!$C$517</c15:f>
                      <c15:dlblFieldTableCache>
                        <c:ptCount val="1"/>
                        <c:pt idx="0">
                          <c:v>Лубенський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45AB-4F63-8187-AF728FC51033}"/>
                </c:ext>
              </c:extLst>
            </c:dLbl>
            <c:dLbl>
              <c:idx val="8"/>
              <c:tx>
                <c:strRef>
                  <c:f>'графіки '!$C$518</c:f>
                  <c:strCache>
                    <c:ptCount val="1"/>
                    <c:pt idx="0">
                      <c:v>Миргородський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{05BF331D-9AE0-459A-850A-9AF90CD952BB}</c15:txfldGUID>
                      <c15:f>'графіки '!$C$518</c15:f>
                      <c15:dlblFieldTableCache>
                        <c:ptCount val="1"/>
                        <c:pt idx="0">
                          <c:v>Миргородський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45AB-4F63-8187-AF728FC51033}"/>
                </c:ext>
              </c:extLst>
            </c:dLbl>
            <c:dLbl>
              <c:idx val="9"/>
              <c:tx>
                <c:strRef>
                  <c:f>'графіки '!$C$519</c:f>
                  <c:strCache>
                    <c:ptCount val="1"/>
                    <c:pt idx="0">
                      <c:v>Окружний суд міста Полтави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{D8895DB9-11DD-4537-875B-A0C120033072}</c15:txfldGUID>
                      <c15:f>'графіки '!$C$519</c15:f>
                      <c15:dlblFieldTableCache>
                        <c:ptCount val="1"/>
                        <c:pt idx="0">
                          <c:v>Окружний суд міста Полтави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45AB-4F63-8187-AF728FC51033}"/>
                </c:ext>
              </c:extLst>
            </c:dLbl>
            <c:dLbl>
              <c:idx val="10"/>
              <c:tx>
                <c:strRef>
                  <c:f>'графіки '!$C$520</c:f>
                  <c:strCache>
                    <c:ptCount val="1"/>
                    <c:pt idx="0">
                      <c:v>Пирятинський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{CCD80673-2126-4F1C-BE08-9CB57FEA005F}</c15:txfldGUID>
                      <c15:f>'графіки '!$C$520</c15:f>
                      <c15:dlblFieldTableCache>
                        <c:ptCount val="1"/>
                        <c:pt idx="0">
                          <c:v>Пирятинський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45AB-4F63-8187-AF728FC51033}"/>
                </c:ext>
              </c:extLst>
            </c:dLbl>
            <c:dLbl>
              <c:idx val="11"/>
              <c:tx>
                <c:strRef>
                  <c:f>'графіки '!$C$521</c:f>
                  <c:strCache>
                    <c:ptCount val="1"/>
                    <c:pt idx="0">
                      <c:v>Полтавський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{8EB223C0-4AA4-4C4D-87A8-A2AE089162AB}</c15:txfldGUID>
                      <c15:f>'графіки '!$C$521</c15:f>
                      <c15:dlblFieldTableCache>
                        <c:ptCount val="1"/>
                        <c:pt idx="0">
                          <c:v>Полтавський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45AB-4F63-8187-AF728FC51033}"/>
                </c:ext>
              </c:extLst>
            </c:dLbl>
            <c:dLbl>
              <c:idx val="12"/>
              <c:tx>
                <c:strRef>
                  <c:f>'графіки '!$C$522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{7BF56624-74EF-4411-A858-F9F39BB64393}</c15:txfldGUID>
                      <c15:f>'графіки '!$C$522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45AB-4F63-8187-AF728FC51033}"/>
                </c:ext>
              </c:extLst>
            </c:dLbl>
            <c:dLbl>
              <c:idx val="13"/>
              <c:tx>
                <c:strRef>
                  <c:f>'графіки '!$C$523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{BF226C49-5E76-4F42-A90B-D276692D1C9A}</c15:txfldGUID>
                      <c15:f>'графіки '!$C$523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45AB-4F63-8187-AF728FC51033}"/>
                </c:ext>
              </c:extLst>
            </c:dLbl>
            <c:dLbl>
              <c:idx val="14"/>
              <c:tx>
                <c:strRef>
                  <c:f>'графіки '!$C$524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{6ED95DF5-3E48-4805-8C6C-D9FCB7BAEBD6}</c15:txfldGUID>
                      <c15:f>'графіки '!$C$524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45AB-4F63-8187-AF728FC51033}"/>
                </c:ext>
              </c:extLst>
            </c:dLbl>
            <c:dLbl>
              <c:idx val="15"/>
              <c:tx>
                <c:strRef>
                  <c:f>'графіки '!$C$525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{89BA715E-FEF3-449F-B7FB-4D96A8D511CB}</c15:txfldGUID>
                      <c15:f>'графіки '!$C$525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45AB-4F63-8187-AF728FC51033}"/>
                </c:ext>
              </c:extLst>
            </c:dLbl>
            <c:dLbl>
              <c:idx val="16"/>
              <c:tx>
                <c:strRef>
                  <c:f>'графіки '!$C$526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{E934833B-FA94-40F7-8C2D-BABAB7EF937C}</c15:txfldGUID>
                      <c15:f>'графіки '!$C$526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45AB-4F63-8187-AF728FC51033}"/>
                </c:ext>
              </c:extLst>
            </c:dLbl>
            <c:dLbl>
              <c:idx val="17"/>
              <c:tx>
                <c:strRef>
                  <c:f>'графіки '!$C$527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{D7379BFD-1CD5-46E4-9355-8279AF77E98F}</c15:txfldGUID>
                      <c15:f>'графіки '!$C$527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45AB-4F63-8187-AF728FC51033}"/>
                </c:ext>
              </c:extLst>
            </c:dLbl>
            <c:dLbl>
              <c:idx val="18"/>
              <c:tx>
                <c:strRef>
                  <c:f>'графіки '!$C$528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{B6D8AE57-E3EB-429B-89AC-180BA033834C}</c15:txfldGUID>
                      <c15:f>'графіки '!$C$528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45AB-4F63-8187-AF728FC51033}"/>
                </c:ext>
              </c:extLst>
            </c:dLbl>
            <c:dLbl>
              <c:idx val="19"/>
              <c:tx>
                <c:strRef>
                  <c:f>'графіки '!$C$529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{AC99FE68-2533-451D-9AC4-F04870357BC6}</c15:txfldGUID>
                      <c15:f>'графіки '!$C$529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45AB-4F63-8187-AF728FC51033}"/>
                </c:ext>
              </c:extLst>
            </c:dLbl>
            <c:dLbl>
              <c:idx val="20"/>
              <c:tx>
                <c:strRef>
                  <c:f>'графіки '!$C$530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{7F22211F-6DEC-4980-B8D7-37AA7F3ADE9D}</c15:txfldGUID>
                      <c15:f>'графіки '!$C$530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45AB-4F63-8187-AF728FC51033}"/>
                </c:ext>
              </c:extLst>
            </c:dLbl>
            <c:dLbl>
              <c:idx val="21"/>
              <c:tx>
                <c:strRef>
                  <c:f>'графіки '!$C$531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{A605A6E9-5085-4C49-BCA9-425F50FCB0C8}</c15:txfldGUID>
                      <c15:f>'графіки '!$C$531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45AB-4F63-8187-AF728FC51033}"/>
                </c:ext>
              </c:extLst>
            </c:dLbl>
            <c:dLbl>
              <c:idx val="22"/>
              <c:tx>
                <c:strRef>
                  <c:f>'графіки '!$C$532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{04BA96C2-E9BC-4D28-A2FC-8B9936CA561B}</c15:txfldGUID>
                      <c15:f>'графіки '!$C$532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45AB-4F63-8187-AF728FC51033}"/>
                </c:ext>
              </c:extLst>
            </c:dLbl>
            <c:dLbl>
              <c:idx val="23"/>
              <c:tx>
                <c:strRef>
                  <c:f>'графіки '!$C$533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{273AC11D-3F76-4A85-ABBE-E74CC6A5A8E7}</c15:txfldGUID>
                      <c15:f>'графіки '!$C$533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45AB-4F63-8187-AF728FC51033}"/>
                </c:ext>
              </c:extLst>
            </c:dLbl>
            <c:dLbl>
              <c:idx val="24"/>
              <c:tx>
                <c:strRef>
                  <c:f>'графіки '!$C$534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{D77236D3-602C-4CE7-B9F4-67CDBE16AEBF}</c15:txfldGUID>
                      <c15:f>'графіки '!$C$534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45AB-4F63-8187-AF728FC51033}"/>
                </c:ext>
              </c:extLst>
            </c:dLbl>
            <c:dLbl>
              <c:idx val="25"/>
              <c:tx>
                <c:strRef>
                  <c:f>'графіки '!$C$535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{A885CD19-D930-4C71-BFDD-729F3DA3D5B5}</c15:txfldGUID>
                      <c15:f>'графіки '!$C$535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45AB-4F63-8187-AF728FC51033}"/>
                </c:ext>
              </c:extLst>
            </c:dLbl>
            <c:dLbl>
              <c:idx val="26"/>
              <c:tx>
                <c:strRef>
                  <c:f>'графіки '!$C$536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{BDC126AD-3903-43EA-9940-66E71B55B2F9}</c15:txfldGUID>
                      <c15:f>'графіки '!$C$536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45AB-4F63-8187-AF728FC51033}"/>
                </c:ext>
              </c:extLst>
            </c:dLbl>
            <c:dLbl>
              <c:idx val="27"/>
              <c:tx>
                <c:strRef>
                  <c:f>'графіки '!$C$537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{F263643F-72F9-461C-97D2-BF869EBF2A1A}</c15:txfldGUID>
                      <c15:f>'графіки '!$C$537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45AB-4F63-8187-AF728FC51033}"/>
                </c:ext>
              </c:extLst>
            </c:dLbl>
            <c:dLbl>
              <c:idx val="28"/>
              <c:tx>
                <c:strRef>
                  <c:f>'графіки '!$C$538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{B0552B91-9289-460F-8EC2-652491E4C706}</c15:txfldGUID>
                      <c15:f>'графіки '!$C$538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C-45AB-4F63-8187-AF728FC51033}"/>
                </c:ext>
              </c:extLst>
            </c:dLbl>
            <c:dLbl>
              <c:idx val="29"/>
              <c:tx>
                <c:strRef>
                  <c:f>'графіки '!$C$539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{9C3AE14A-3E3F-47FE-B1B1-4EA5DED65D47}</c15:txfldGUID>
                      <c15:f>'графіки '!$C$539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D-45AB-4F63-8187-AF728FC51033}"/>
                </c:ext>
              </c:extLst>
            </c:dLbl>
            <c:dLbl>
              <c:idx val="30"/>
              <c:tx>
                <c:strRef>
                  <c:f>'графіки '!$C$540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{5AC38ECA-1AB2-4814-A0B5-F526F382461F}</c15:txfldGUID>
                      <c15:f>'графіки '!$C$540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E-45AB-4F63-8187-AF728FC5103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'!$H$510:$H$540</c:f>
              <c:numCache>
                <c:formatCode>0%</c:formatCode>
                <c:ptCount val="31"/>
                <c:pt idx="0">
                  <c:v>0.18</c:v>
                </c:pt>
                <c:pt idx="1">
                  <c:v>0.4</c:v>
                </c:pt>
                <c:pt idx="2">
                  <c:v>0.27</c:v>
                </c:pt>
                <c:pt idx="3">
                  <c:v>-0.62999999999999989</c:v>
                </c:pt>
                <c:pt idx="4">
                  <c:v>0.45</c:v>
                </c:pt>
                <c:pt idx="5">
                  <c:v>0.39999999999999997</c:v>
                </c:pt>
                <c:pt idx="6">
                  <c:v>0.66</c:v>
                </c:pt>
                <c:pt idx="7">
                  <c:v>0.67</c:v>
                </c:pt>
                <c:pt idx="8">
                  <c:v>0.22</c:v>
                </c:pt>
                <c:pt idx="9">
                  <c:v>0.42999999999999994</c:v>
                </c:pt>
                <c:pt idx="10">
                  <c:v>-0.36000000000000004</c:v>
                </c:pt>
                <c:pt idx="11">
                  <c:v>-0.36</c:v>
                </c:pt>
              </c:numCache>
            </c:numRef>
          </c:xVal>
          <c:yVal>
            <c:numRef>
              <c:f>'графіки '!$I$510:$I$540</c:f>
              <c:numCache>
                <c:formatCode>0%</c:formatCode>
                <c:ptCount val="31"/>
                <c:pt idx="0">
                  <c:v>2.9999999999999971E-2</c:v>
                </c:pt>
                <c:pt idx="1">
                  <c:v>-0.28000000000000003</c:v>
                </c:pt>
                <c:pt idx="2">
                  <c:v>-0.27</c:v>
                </c:pt>
                <c:pt idx="3">
                  <c:v>-0.32999999999999996</c:v>
                </c:pt>
                <c:pt idx="4">
                  <c:v>-0.36999999999999994</c:v>
                </c:pt>
                <c:pt idx="5">
                  <c:v>-0.32999999999999996</c:v>
                </c:pt>
                <c:pt idx="6">
                  <c:v>1.0000000000000018E-2</c:v>
                </c:pt>
                <c:pt idx="7">
                  <c:v>-0.35</c:v>
                </c:pt>
                <c:pt idx="8">
                  <c:v>-4.0000000000000008E-2</c:v>
                </c:pt>
                <c:pt idx="9">
                  <c:v>2.0000000000000032E-2</c:v>
                </c:pt>
                <c:pt idx="10">
                  <c:v>-0.49000000000000005</c:v>
                </c:pt>
                <c:pt idx="11">
                  <c:v>-1.0699999999999998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F-45AB-4F63-8187-AF728FC5103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1838592"/>
        <c:axId val="121848960"/>
      </c:scatterChart>
      <c:valAx>
        <c:axId val="121838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1848960"/>
        <c:crosses val="autoZero"/>
        <c:crossBetween val="midCat"/>
      </c:valAx>
      <c:valAx>
        <c:axId val="121848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1838592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600"/>
              <a:t>Рейтинги </a:t>
            </a:r>
            <a:r>
              <a:rPr lang="uk-UA" sz="1600" u="sng"/>
              <a:t>ОС Рівненської області</a:t>
            </a:r>
            <a:r>
              <a:rPr lang="uk-UA" sz="1600" baseline="0"/>
              <a:t> </a:t>
            </a:r>
            <a:r>
              <a:rPr lang="uk-UA" sz="1600" b="1" i="0" u="none" strike="noStrike" baseline="0">
                <a:effectLst/>
              </a:rPr>
              <a:t>за І півріччя 2020 року</a:t>
            </a:r>
            <a:endParaRPr lang="uk-UA" sz="16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'!$C$543</c:f>
                  <c:strCache>
                    <c:ptCount val="1"/>
                    <c:pt idx="0">
                      <c:v>Володимирецький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{4C694CFE-4329-47F8-B3F5-4239B56D62DD}</c15:txfldGUID>
                      <c15:f>'графіки '!$C$543</c15:f>
                      <c15:dlblFieldTableCache>
                        <c:ptCount val="1"/>
                        <c:pt idx="0">
                          <c:v>Володимирецький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5032-4AC0-93D9-9D990B0D92CC}"/>
                </c:ext>
              </c:extLst>
            </c:dLbl>
            <c:dLbl>
              <c:idx val="1"/>
              <c:tx>
                <c:strRef>
                  <c:f>'графіки '!$C$544</c:f>
                  <c:strCache>
                    <c:ptCount val="1"/>
                    <c:pt idx="0">
                      <c:v>Гощанський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{511A22A6-61D3-4E3C-8090-97F692186DEC}</c15:txfldGUID>
                      <c15:f>'графіки '!$C$544</c15:f>
                      <c15:dlblFieldTableCache>
                        <c:ptCount val="1"/>
                        <c:pt idx="0">
                          <c:v>Гощанський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5032-4AC0-93D9-9D990B0D92CC}"/>
                </c:ext>
              </c:extLst>
            </c:dLbl>
            <c:dLbl>
              <c:idx val="2"/>
              <c:tx>
                <c:strRef>
                  <c:f>'графіки '!$C$545</c:f>
                  <c:strCache>
                    <c:ptCount val="1"/>
                    <c:pt idx="0">
                      <c:v>Дубенський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{24A63966-C217-45EC-8D0C-292F2B3C641D}</c15:txfldGUID>
                      <c15:f>'графіки '!$C$545</c15:f>
                      <c15:dlblFieldTableCache>
                        <c:ptCount val="1"/>
                        <c:pt idx="0">
                          <c:v>Дубенський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5032-4AC0-93D9-9D990B0D92CC}"/>
                </c:ext>
              </c:extLst>
            </c:dLbl>
            <c:dLbl>
              <c:idx val="3"/>
              <c:tx>
                <c:strRef>
                  <c:f>'графіки '!$C$546</c:f>
                  <c:strCache>
                    <c:ptCount val="1"/>
                    <c:pt idx="0">
                      <c:v>Дубровицький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{58F66985-380B-4DB4-ABA0-2CD710D1C62B}</c15:txfldGUID>
                      <c15:f>'графіки '!$C$546</c15:f>
                      <c15:dlblFieldTableCache>
                        <c:ptCount val="1"/>
                        <c:pt idx="0">
                          <c:v>Дубровицький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5032-4AC0-93D9-9D990B0D92CC}"/>
                </c:ext>
              </c:extLst>
            </c:dLbl>
            <c:dLbl>
              <c:idx val="4"/>
              <c:tx>
                <c:strRef>
                  <c:f>'графіки '!$C$547</c:f>
                  <c:strCache>
                    <c:ptCount val="1"/>
                    <c:pt idx="0">
                      <c:v>Здолбунівський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{1A66151C-1AD6-45CB-AB9E-A47D8435AE43}</c15:txfldGUID>
                      <c15:f>'графіки '!$C$547</c15:f>
                      <c15:dlblFieldTableCache>
                        <c:ptCount val="1"/>
                        <c:pt idx="0">
                          <c:v>Здолбунівський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5032-4AC0-93D9-9D990B0D92CC}"/>
                </c:ext>
              </c:extLst>
            </c:dLbl>
            <c:dLbl>
              <c:idx val="5"/>
              <c:tx>
                <c:strRef>
                  <c:f>'графіки '!$C$548</c:f>
                  <c:strCache>
                    <c:ptCount val="1"/>
                    <c:pt idx="0">
                      <c:v>Костопільський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{FA46F54D-965F-4C60-8A3E-668C9F2E4C19}</c15:txfldGUID>
                      <c15:f>'графіки '!$C$548</c15:f>
                      <c15:dlblFieldTableCache>
                        <c:ptCount val="1"/>
                        <c:pt idx="0">
                          <c:v>Костопільський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5032-4AC0-93D9-9D990B0D92CC}"/>
                </c:ext>
              </c:extLst>
            </c:dLbl>
            <c:dLbl>
              <c:idx val="6"/>
              <c:tx>
                <c:strRef>
                  <c:f>'графіки '!$C$549</c:f>
                  <c:strCache>
                    <c:ptCount val="1"/>
                    <c:pt idx="0">
                      <c:v>Рівненський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{E726B7C1-2A4F-45B4-A224-68CFD7C49A54}</c15:txfldGUID>
                      <c15:f>'графіки '!$C$549</c15:f>
                      <c15:dlblFieldTableCache>
                        <c:ptCount val="1"/>
                        <c:pt idx="0">
                          <c:v>Рівненський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5032-4AC0-93D9-9D990B0D92CC}"/>
                </c:ext>
              </c:extLst>
            </c:dLbl>
            <c:dLbl>
              <c:idx val="7"/>
              <c:tx>
                <c:strRef>
                  <c:f>'графіки '!$C$550</c:f>
                  <c:strCache>
                    <c:ptCount val="1"/>
                    <c:pt idx="0">
                      <c:v>Сарненький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{52BDB139-DABE-41E1-983C-8926E7CB02E0}</c15:txfldGUID>
                      <c15:f>'графіки '!$C$550</c15:f>
                      <c15:dlblFieldTableCache>
                        <c:ptCount val="1"/>
                        <c:pt idx="0">
                          <c:v>Сарненький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5032-4AC0-93D9-9D990B0D92CC}"/>
                </c:ext>
              </c:extLst>
            </c:dLbl>
            <c:dLbl>
              <c:idx val="8"/>
              <c:tx>
                <c:strRef>
                  <c:f>'графіки '!$C$551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{6A889240-E204-45A5-8E07-D96129F5E6F9}</c15:txfldGUID>
                      <c15:f>'графіки '!$C$551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5032-4AC0-93D9-9D990B0D92CC}"/>
                </c:ext>
              </c:extLst>
            </c:dLbl>
            <c:dLbl>
              <c:idx val="9"/>
              <c:tx>
                <c:strRef>
                  <c:f>'графіки '!$C$552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{19400BC1-9E17-4D41-ADA9-0AF4663F6FF4}</c15:txfldGUID>
                      <c15:f>'графіки '!$C$552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5032-4AC0-93D9-9D990B0D92CC}"/>
                </c:ext>
              </c:extLst>
            </c:dLbl>
            <c:dLbl>
              <c:idx val="10"/>
              <c:tx>
                <c:strRef>
                  <c:f>'графіки '!$C$553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{BB2C154F-87AA-4384-8F0C-2EEE9CAC3097}</c15:txfldGUID>
                      <c15:f>'графіки '!$C$553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5032-4AC0-93D9-9D990B0D92CC}"/>
                </c:ext>
              </c:extLst>
            </c:dLbl>
            <c:dLbl>
              <c:idx val="11"/>
              <c:tx>
                <c:strRef>
                  <c:f>'графіки '!$C$554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{6E89C495-10D5-475B-AA33-731F7EA73F8C}</c15:txfldGUID>
                      <c15:f>'графіки '!$C$554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5032-4AC0-93D9-9D990B0D92CC}"/>
                </c:ext>
              </c:extLst>
            </c:dLbl>
            <c:dLbl>
              <c:idx val="12"/>
              <c:tx>
                <c:strRef>
                  <c:f>'графіки '!$C$555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{2387D1F0-74C7-41EE-A577-4C224A833ED6}</c15:txfldGUID>
                      <c15:f>'графіки '!$C$555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5032-4AC0-93D9-9D990B0D92CC}"/>
                </c:ext>
              </c:extLst>
            </c:dLbl>
            <c:dLbl>
              <c:idx val="13"/>
              <c:tx>
                <c:strRef>
                  <c:f>'графіки '!$C$556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{8798D7BF-46DC-43CE-AC37-AB1608F4660B}</c15:txfldGUID>
                      <c15:f>'графіки '!$C$556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5032-4AC0-93D9-9D990B0D92CC}"/>
                </c:ext>
              </c:extLst>
            </c:dLbl>
            <c:dLbl>
              <c:idx val="14"/>
              <c:tx>
                <c:strRef>
                  <c:f>'графіки '!$C$557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{FA96C0D3-315F-42CB-8168-1C91371B5F14}</c15:txfldGUID>
                      <c15:f>'графіки '!$C$557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5032-4AC0-93D9-9D990B0D92CC}"/>
                </c:ext>
              </c:extLst>
            </c:dLbl>
            <c:dLbl>
              <c:idx val="15"/>
              <c:tx>
                <c:strRef>
                  <c:f>'графіки '!$C$558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{6C6C9350-4A4B-4CD9-8AE4-D0A3133F4C27}</c15:txfldGUID>
                      <c15:f>'графіки '!$C$558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5032-4AC0-93D9-9D990B0D92CC}"/>
                </c:ext>
              </c:extLst>
            </c:dLbl>
            <c:dLbl>
              <c:idx val="16"/>
              <c:tx>
                <c:strRef>
                  <c:f>'графіки '!$C$559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{4C19E545-2B43-4298-B4F6-D843845E3789}</c15:txfldGUID>
                      <c15:f>'графіки '!$C$559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5032-4AC0-93D9-9D990B0D92CC}"/>
                </c:ext>
              </c:extLst>
            </c:dLbl>
            <c:dLbl>
              <c:idx val="17"/>
              <c:tx>
                <c:strRef>
                  <c:f>'графіки '!$C$560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{0DAA722F-4CD2-4B56-9C26-F2E491639E34}</c15:txfldGUID>
                      <c15:f>'графіки '!$C$560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5032-4AC0-93D9-9D990B0D92C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'!$H$543:$H$560</c:f>
              <c:numCache>
                <c:formatCode>0%</c:formatCode>
                <c:ptCount val="18"/>
                <c:pt idx="0">
                  <c:v>-0.65</c:v>
                </c:pt>
                <c:pt idx="1">
                  <c:v>-0.13999999999999996</c:v>
                </c:pt>
                <c:pt idx="2">
                  <c:v>-0.92999999999999994</c:v>
                </c:pt>
                <c:pt idx="3">
                  <c:v>-0.10999999999999999</c:v>
                </c:pt>
                <c:pt idx="4">
                  <c:v>-0.21999999999999997</c:v>
                </c:pt>
                <c:pt idx="5">
                  <c:v>2.9999999999999971E-2</c:v>
                </c:pt>
                <c:pt idx="6">
                  <c:v>0.16000000000000003</c:v>
                </c:pt>
                <c:pt idx="7">
                  <c:v>7.0000000000000007E-2</c:v>
                </c:pt>
              </c:numCache>
            </c:numRef>
          </c:xVal>
          <c:yVal>
            <c:numRef>
              <c:f>'графіки '!$I$543:$I$560</c:f>
              <c:numCache>
                <c:formatCode>0%</c:formatCode>
                <c:ptCount val="18"/>
                <c:pt idx="0">
                  <c:v>-0.91</c:v>
                </c:pt>
                <c:pt idx="1">
                  <c:v>-0.66</c:v>
                </c:pt>
                <c:pt idx="2">
                  <c:v>-3.4699999999999998</c:v>
                </c:pt>
                <c:pt idx="3">
                  <c:v>-0.21</c:v>
                </c:pt>
                <c:pt idx="4">
                  <c:v>-0.43000000000000005</c:v>
                </c:pt>
                <c:pt idx="5">
                  <c:v>-0.67</c:v>
                </c:pt>
                <c:pt idx="6">
                  <c:v>-0.87</c:v>
                </c:pt>
                <c:pt idx="7">
                  <c:v>-1.1400000000000001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5032-4AC0-93D9-9D990B0D92C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2009472"/>
        <c:axId val="121901056"/>
      </c:scatterChart>
      <c:valAx>
        <c:axId val="122009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1901056"/>
        <c:crosses val="autoZero"/>
        <c:crossBetween val="midCat"/>
      </c:valAx>
      <c:valAx>
        <c:axId val="121901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2009472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/>
              <a:t>Рейтинги </a:t>
            </a:r>
            <a:r>
              <a:rPr lang="uk-UA" sz="1800" u="sng"/>
              <a:t>ОС Сумської</a:t>
            </a:r>
            <a:r>
              <a:rPr lang="uk-UA" sz="1800" u="sng" baseline="0"/>
              <a:t> </a:t>
            </a:r>
            <a:r>
              <a:rPr lang="uk-UA" sz="1800" u="sng"/>
              <a:t>області</a:t>
            </a:r>
            <a:r>
              <a:rPr lang="uk-UA" sz="1800" u="sng" baseline="0"/>
              <a:t> </a:t>
            </a:r>
            <a:r>
              <a:rPr lang="uk-UA" sz="1800" b="1" i="0" u="none" strike="noStrike" baseline="0">
                <a:effectLst/>
              </a:rPr>
              <a:t>за І півріччя 2020 року</a:t>
            </a:r>
            <a:endParaRPr lang="uk-UA" sz="18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'!$C$563</c:f>
                  <c:strCache>
                    <c:ptCount val="1"/>
                    <c:pt idx="0">
                      <c:v>Глухівський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{8AE00DB9-9863-4F3F-97DB-E624BBD03B41}</c15:txfldGUID>
                      <c15:f>'графіки '!$C$563</c15:f>
                      <c15:dlblFieldTableCache>
                        <c:ptCount val="1"/>
                        <c:pt idx="0">
                          <c:v>Глухівський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3B73-4336-8B4C-9D990249FFD4}"/>
                </c:ext>
              </c:extLst>
            </c:dLbl>
            <c:dLbl>
              <c:idx val="1"/>
              <c:tx>
                <c:strRef>
                  <c:f>'графіки '!$C$564</c:f>
                  <c:strCache>
                    <c:ptCount val="1"/>
                    <c:pt idx="0">
                      <c:v>Конотопський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{82A4FC07-39E8-4D16-A67B-66D1999C0CCE}</c15:txfldGUID>
                      <c15:f>'графіки '!$C$564</c15:f>
                      <c15:dlblFieldTableCache>
                        <c:ptCount val="1"/>
                        <c:pt idx="0">
                          <c:v>Конотопський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3B73-4336-8B4C-9D990249FFD4}"/>
                </c:ext>
              </c:extLst>
            </c:dLbl>
            <c:dLbl>
              <c:idx val="2"/>
              <c:tx>
                <c:strRef>
                  <c:f>'графіки '!$C$565</c:f>
                  <c:strCache>
                    <c:ptCount val="1"/>
                    <c:pt idx="0">
                      <c:v>Окружний суд міста Сум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{83075018-2E17-497F-A0C5-23A3333BD0CD}</c15:txfldGUID>
                      <c15:f>'графіки '!$C$565</c15:f>
                      <c15:dlblFieldTableCache>
                        <c:ptCount val="1"/>
                        <c:pt idx="0">
                          <c:v>Окружний суд міста Сум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3B73-4336-8B4C-9D990249FFD4}"/>
                </c:ext>
              </c:extLst>
            </c:dLbl>
            <c:dLbl>
              <c:idx val="3"/>
              <c:tx>
                <c:strRef>
                  <c:f>'графіки '!$C$566</c:f>
                  <c:strCache>
                    <c:ptCount val="1"/>
                    <c:pt idx="0">
                      <c:v>Охтирський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{F7ABA272-07EC-4811-9AE3-8C777F668189}</c15:txfldGUID>
                      <c15:f>'графіки '!$C$566</c15:f>
                      <c15:dlblFieldTableCache>
                        <c:ptCount val="1"/>
                        <c:pt idx="0">
                          <c:v>Охтирський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3B73-4336-8B4C-9D990249FFD4}"/>
                </c:ext>
              </c:extLst>
            </c:dLbl>
            <c:dLbl>
              <c:idx val="4"/>
              <c:tx>
                <c:strRef>
                  <c:f>'графіки '!$C$567</c:f>
                  <c:strCache>
                    <c:ptCount val="1"/>
                    <c:pt idx="0">
                      <c:v>Роменський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{7DFDEF66-0F4F-48B7-8C22-0EB182FE66B2}</c15:txfldGUID>
                      <c15:f>'графіки '!$C$567</c15:f>
                      <c15:dlblFieldTableCache>
                        <c:ptCount val="1"/>
                        <c:pt idx="0">
                          <c:v>Роменський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3B73-4336-8B4C-9D990249FFD4}"/>
                </c:ext>
              </c:extLst>
            </c:dLbl>
            <c:dLbl>
              <c:idx val="5"/>
              <c:tx>
                <c:strRef>
                  <c:f>'графіки '!$C$568</c:f>
                  <c:strCache>
                    <c:ptCount val="1"/>
                    <c:pt idx="0">
                      <c:v>Сумський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{BA7C5819-E354-4C8C-A569-831091ACFBBE}</c15:txfldGUID>
                      <c15:f>'графіки '!$C$568</c15:f>
                      <c15:dlblFieldTableCache>
                        <c:ptCount val="1"/>
                        <c:pt idx="0">
                          <c:v>Сумський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3B73-4336-8B4C-9D990249FFD4}"/>
                </c:ext>
              </c:extLst>
            </c:dLbl>
            <c:dLbl>
              <c:idx val="6"/>
              <c:tx>
                <c:strRef>
                  <c:f>'графіки '!$C$569</c:f>
                  <c:strCache>
                    <c:ptCount val="1"/>
                    <c:pt idx="0">
                      <c:v>Шосткинський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{B9510170-7DDC-4371-9635-2B888384D777}</c15:txfldGUID>
                      <c15:f>'графіки '!$C$569</c15:f>
                      <c15:dlblFieldTableCache>
                        <c:ptCount val="1"/>
                        <c:pt idx="0">
                          <c:v>Шосткинський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3B73-4336-8B4C-9D990249FFD4}"/>
                </c:ext>
              </c:extLst>
            </c:dLbl>
            <c:dLbl>
              <c:idx val="7"/>
              <c:tx>
                <c:strRef>
                  <c:f>'графіки '!$C$570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{F1192E92-DC03-42BF-9703-B39D9274F90A}</c15:txfldGUID>
                      <c15:f>'графіки '!$C$570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3B73-4336-8B4C-9D990249FFD4}"/>
                </c:ext>
              </c:extLst>
            </c:dLbl>
            <c:dLbl>
              <c:idx val="8"/>
              <c:tx>
                <c:strRef>
                  <c:f>'графіки '!$C$571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{3AD8EEC0-859F-461D-8430-E94F6F873333}</c15:txfldGUID>
                      <c15:f>'графіки '!$C$571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3B73-4336-8B4C-9D990249FFD4}"/>
                </c:ext>
              </c:extLst>
            </c:dLbl>
            <c:dLbl>
              <c:idx val="9"/>
              <c:tx>
                <c:strRef>
                  <c:f>'графіки '!$C$572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{1F489646-F7C3-45CD-94A2-3D0DC5406593}</c15:txfldGUID>
                      <c15:f>'графіки '!$C$572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3B73-4336-8B4C-9D990249FFD4}"/>
                </c:ext>
              </c:extLst>
            </c:dLbl>
            <c:dLbl>
              <c:idx val="10"/>
              <c:tx>
                <c:strRef>
                  <c:f>'графіки '!$C$573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{4C0689DB-9DC1-4B97-8757-A717DE8A8740}</c15:txfldGUID>
                      <c15:f>'графіки '!$C$573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3B73-4336-8B4C-9D990249FFD4}"/>
                </c:ext>
              </c:extLst>
            </c:dLbl>
            <c:dLbl>
              <c:idx val="11"/>
              <c:tx>
                <c:strRef>
                  <c:f>'графіки '!$C$574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{AB50A656-2CD7-4FD6-A9F4-D316DCF66364}</c15:txfldGUID>
                      <c15:f>'графіки '!$C$574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3B73-4336-8B4C-9D990249FFD4}"/>
                </c:ext>
              </c:extLst>
            </c:dLbl>
            <c:dLbl>
              <c:idx val="12"/>
              <c:tx>
                <c:strRef>
                  <c:f>'графіки '!$C$575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{D3BB9792-9FD8-4F73-8C96-221C838B19E8}</c15:txfldGUID>
                      <c15:f>'графіки '!$C$575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3B73-4336-8B4C-9D990249FFD4}"/>
                </c:ext>
              </c:extLst>
            </c:dLbl>
            <c:dLbl>
              <c:idx val="13"/>
              <c:tx>
                <c:strRef>
                  <c:f>'графіки '!$C$576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{30FE74CD-D976-46B4-BB5A-81E3AE2B6461}</c15:txfldGUID>
                      <c15:f>'графіки '!$C$576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3B73-4336-8B4C-9D990249FFD4}"/>
                </c:ext>
              </c:extLst>
            </c:dLbl>
            <c:dLbl>
              <c:idx val="14"/>
              <c:tx>
                <c:strRef>
                  <c:f>'графіки '!$C$577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{BC172B05-7701-418D-A817-F6932EEBF175}</c15:txfldGUID>
                      <c15:f>'графіки '!$C$577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3B73-4336-8B4C-9D990249FFD4}"/>
                </c:ext>
              </c:extLst>
            </c:dLbl>
            <c:dLbl>
              <c:idx val="15"/>
              <c:tx>
                <c:strRef>
                  <c:f>'графіки '!$C$578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{EAFBFEF2-A97B-47E3-BB54-920929CE49C1}</c15:txfldGUID>
                      <c15:f>'графіки '!$C$578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3B73-4336-8B4C-9D990249FFD4}"/>
                </c:ext>
              </c:extLst>
            </c:dLbl>
            <c:dLbl>
              <c:idx val="16"/>
              <c:tx>
                <c:strRef>
                  <c:f>'графіки '!$C$579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{2CA43633-E761-4212-B9F5-9E589E80C5E4}</c15:txfldGUID>
                      <c15:f>'графіки '!$C$579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3B73-4336-8B4C-9D990249FFD4}"/>
                </c:ext>
              </c:extLst>
            </c:dLbl>
            <c:dLbl>
              <c:idx val="17"/>
              <c:tx>
                <c:strRef>
                  <c:f>'графіки '!$C$580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{0B197FF2-F8C0-4634-A8B6-023F820BE6C1}</c15:txfldGUID>
                      <c15:f>'графіки '!$C$580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3B73-4336-8B4C-9D990249FFD4}"/>
                </c:ext>
              </c:extLst>
            </c:dLbl>
            <c:dLbl>
              <c:idx val="18"/>
              <c:tx>
                <c:strRef>
                  <c:f>'графіки '!$C$581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{481BDF7D-1097-4652-B18E-D2634A903510}</c15:txfldGUID>
                      <c15:f>'графіки '!$C$581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3B73-4336-8B4C-9D990249FFD4}"/>
                </c:ext>
              </c:extLst>
            </c:dLbl>
            <c:dLbl>
              <c:idx val="19"/>
              <c:tx>
                <c:strRef>
                  <c:f>'графіки '!$C$582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{F314E677-5428-4F61-9AC9-999198D75745}</c15:txfldGUID>
                      <c15:f>'графіки '!$C$582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3B73-4336-8B4C-9D990249FFD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'!$H$563:$H$582</c:f>
              <c:numCache>
                <c:formatCode>0%</c:formatCode>
                <c:ptCount val="20"/>
                <c:pt idx="0">
                  <c:v>9.9999999999999978E-2</c:v>
                </c:pt>
                <c:pt idx="1">
                  <c:v>0.42000000000000004</c:v>
                </c:pt>
                <c:pt idx="2">
                  <c:v>0.87000000000000011</c:v>
                </c:pt>
                <c:pt idx="3">
                  <c:v>4.0000000000000036E-2</c:v>
                </c:pt>
                <c:pt idx="4">
                  <c:v>-0.16999999999999998</c:v>
                </c:pt>
                <c:pt idx="5">
                  <c:v>0.19</c:v>
                </c:pt>
                <c:pt idx="6">
                  <c:v>0.19</c:v>
                </c:pt>
              </c:numCache>
            </c:numRef>
          </c:xVal>
          <c:yVal>
            <c:numRef>
              <c:f>'графіки '!$I$563:$I$582</c:f>
              <c:numCache>
                <c:formatCode>0%</c:formatCode>
                <c:ptCount val="20"/>
                <c:pt idx="0">
                  <c:v>-0.98000000000000009</c:v>
                </c:pt>
                <c:pt idx="1">
                  <c:v>-3.0000000000000034E-2</c:v>
                </c:pt>
                <c:pt idx="2">
                  <c:v>3.999999999999998E-2</c:v>
                </c:pt>
                <c:pt idx="3">
                  <c:v>8.9999999999999941E-2</c:v>
                </c:pt>
                <c:pt idx="4">
                  <c:v>-2.0000000000000011E-2</c:v>
                </c:pt>
                <c:pt idx="5">
                  <c:v>-0.32999999999999996</c:v>
                </c:pt>
                <c:pt idx="6">
                  <c:v>-1.56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3B73-4336-8B4C-9D990249FFD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2058624"/>
        <c:axId val="122081280"/>
      </c:scatterChart>
      <c:valAx>
        <c:axId val="122058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2081280"/>
        <c:crosses val="autoZero"/>
        <c:crossBetween val="midCat"/>
      </c:valAx>
      <c:valAx>
        <c:axId val="12208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2058624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600"/>
              <a:t>Рейтинги </a:t>
            </a:r>
            <a:r>
              <a:rPr lang="uk-UA" sz="1600" u="sng"/>
              <a:t>ОС Тернопільської області</a:t>
            </a:r>
            <a:r>
              <a:rPr lang="uk-UA" sz="1600" baseline="0"/>
              <a:t> </a:t>
            </a:r>
            <a:r>
              <a:rPr lang="uk-UA" sz="1600" b="1" i="0" u="none" strike="noStrike" baseline="0">
                <a:effectLst/>
              </a:rPr>
              <a:t>за І півріччя 2020 року</a:t>
            </a:r>
            <a:endParaRPr lang="uk-UA" sz="16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'!$C$584</c:f>
                  <c:strCache>
                    <c:ptCount val="1"/>
                    <c:pt idx="0">
                      <c:v>Бережанський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{8351B34B-ACA4-46AC-8A19-E4B7950530C2}</c15:txfldGUID>
                      <c15:f>'графіки '!$C$584</c15:f>
                      <c15:dlblFieldTableCache>
                        <c:ptCount val="1"/>
                        <c:pt idx="0">
                          <c:v>Бережанський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BE8C-4AFE-A881-939FC393D7CE}"/>
                </c:ext>
              </c:extLst>
            </c:dLbl>
            <c:dLbl>
              <c:idx val="1"/>
              <c:tx>
                <c:strRef>
                  <c:f>'графіки '!$C$585</c:f>
                  <c:strCache>
                    <c:ptCount val="1"/>
                    <c:pt idx="0">
                      <c:v>Бучацький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{1090354D-2868-4067-B874-4DA5AB43E46B}</c15:txfldGUID>
                      <c15:f>'графіки '!$C$585</c15:f>
                      <c15:dlblFieldTableCache>
                        <c:ptCount val="1"/>
                        <c:pt idx="0">
                          <c:v>Бучацький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BE8C-4AFE-A881-939FC393D7CE}"/>
                </c:ext>
              </c:extLst>
            </c:dLbl>
            <c:dLbl>
              <c:idx val="2"/>
              <c:tx>
                <c:strRef>
                  <c:f>'графіки '!$C$586</c:f>
                  <c:strCache>
                    <c:ptCount val="1"/>
                    <c:pt idx="0">
                      <c:v>Збаразький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{B286AA41-083D-4EBD-84A1-5EE8C022D0D1}</c15:txfldGUID>
                      <c15:f>'графіки '!$C$586</c15:f>
                      <c15:dlblFieldTableCache>
                        <c:ptCount val="1"/>
                        <c:pt idx="0">
                          <c:v>Збаразький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BE8C-4AFE-A881-939FC393D7CE}"/>
                </c:ext>
              </c:extLst>
            </c:dLbl>
            <c:dLbl>
              <c:idx val="3"/>
              <c:tx>
                <c:strRef>
                  <c:f>'графіки '!$C$587</c:f>
                  <c:strCache>
                    <c:ptCount val="1"/>
                    <c:pt idx="0">
                      <c:v>Кременецький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{858000AC-775F-47B4-8220-1D32C438808F}</c15:txfldGUID>
                      <c15:f>'графіки '!$C$587</c15:f>
                      <c15:dlblFieldTableCache>
                        <c:ptCount val="1"/>
                        <c:pt idx="0">
                          <c:v>Кременецький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BE8C-4AFE-A881-939FC393D7CE}"/>
                </c:ext>
              </c:extLst>
            </c:dLbl>
            <c:dLbl>
              <c:idx val="4"/>
              <c:tx>
                <c:strRef>
                  <c:f>'графіки '!$C$588</c:f>
                  <c:strCache>
                    <c:ptCount val="1"/>
                    <c:pt idx="0">
                      <c:v>Теребовлянський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{70DE15ED-7C2C-4417-9D6E-A20570006A89}</c15:txfldGUID>
                      <c15:f>'графіки '!$C$588</c15:f>
                      <c15:dlblFieldTableCache>
                        <c:ptCount val="1"/>
                        <c:pt idx="0">
                          <c:v>Теребовлянський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BE8C-4AFE-A881-939FC393D7CE}"/>
                </c:ext>
              </c:extLst>
            </c:dLbl>
            <c:dLbl>
              <c:idx val="5"/>
              <c:tx>
                <c:strRef>
                  <c:f>'графіки '!$C$589</c:f>
                  <c:strCache>
                    <c:ptCount val="1"/>
                    <c:pt idx="0">
                      <c:v>Тернопільський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{FEBB93EA-E16C-4476-B4FC-A7568779FA4C}</c15:txfldGUID>
                      <c15:f>'графіки '!$C$589</c15:f>
                      <c15:dlblFieldTableCache>
                        <c:ptCount val="1"/>
                        <c:pt idx="0">
                          <c:v>Тернопільський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BE8C-4AFE-A881-939FC393D7CE}"/>
                </c:ext>
              </c:extLst>
            </c:dLbl>
            <c:dLbl>
              <c:idx val="6"/>
              <c:tx>
                <c:strRef>
                  <c:f>'графіки '!$C$590</c:f>
                  <c:strCache>
                    <c:ptCount val="1"/>
                    <c:pt idx="0">
                      <c:v>Чортківський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{BA12E559-FE56-4D7D-84D7-3F1FA21558B5}</c15:txfldGUID>
                      <c15:f>'графіки '!$C$590</c15:f>
                      <c15:dlblFieldTableCache>
                        <c:ptCount val="1"/>
                        <c:pt idx="0">
                          <c:v>Чортківський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BE8C-4AFE-A881-939FC393D7CE}"/>
                </c:ext>
              </c:extLst>
            </c:dLbl>
            <c:dLbl>
              <c:idx val="7"/>
              <c:tx>
                <c:strRef>
                  <c:f>'графіки '!$C$591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{66483C7F-74BE-4BBE-B73C-432C96B2F65F}</c15:txfldGUID>
                      <c15:f>'графіки '!$C$591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BE8C-4AFE-A881-939FC393D7CE}"/>
                </c:ext>
              </c:extLst>
            </c:dLbl>
            <c:dLbl>
              <c:idx val="8"/>
              <c:tx>
                <c:strRef>
                  <c:f>'графіки '!$C$592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{189CFB5D-85E9-43CE-9145-DDE99112C3CB}</c15:txfldGUID>
                      <c15:f>'графіки '!$C$592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BE8C-4AFE-A881-939FC393D7CE}"/>
                </c:ext>
              </c:extLst>
            </c:dLbl>
            <c:dLbl>
              <c:idx val="9"/>
              <c:tx>
                <c:strRef>
                  <c:f>'графіки '!$C$593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{B18BC02E-A569-4D38-93AF-5E8DB0CB8BC0}</c15:txfldGUID>
                      <c15:f>'графіки '!$C$593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BE8C-4AFE-A881-939FC393D7CE}"/>
                </c:ext>
              </c:extLst>
            </c:dLbl>
            <c:dLbl>
              <c:idx val="10"/>
              <c:tx>
                <c:strRef>
                  <c:f>'графіки '!$C$594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{D8635A11-444D-4B64-98D0-E4EFAEDC3CCA}</c15:txfldGUID>
                      <c15:f>'графіки '!$C$594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BE8C-4AFE-A881-939FC393D7CE}"/>
                </c:ext>
              </c:extLst>
            </c:dLbl>
            <c:dLbl>
              <c:idx val="11"/>
              <c:tx>
                <c:strRef>
                  <c:f>'графіки '!$C$595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{90570C1C-FAC2-4BDF-88B9-18AD9B113235}</c15:txfldGUID>
                      <c15:f>'графіки '!$C$595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BE8C-4AFE-A881-939FC393D7CE}"/>
                </c:ext>
              </c:extLst>
            </c:dLbl>
            <c:dLbl>
              <c:idx val="12"/>
              <c:tx>
                <c:strRef>
                  <c:f>'графіки '!$C$596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{033A3425-4D19-4E54-AFBF-FAB473244F69}</c15:txfldGUID>
                      <c15:f>'графіки '!$C$596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BE8C-4AFE-A881-939FC393D7CE}"/>
                </c:ext>
              </c:extLst>
            </c:dLbl>
            <c:dLbl>
              <c:idx val="13"/>
              <c:tx>
                <c:strRef>
                  <c:f>'графіки '!$C$597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{449EC542-BFEB-4580-895B-A0548BCA4C79}</c15:txfldGUID>
                      <c15:f>'графіки '!$C$597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BE8C-4AFE-A881-939FC393D7CE}"/>
                </c:ext>
              </c:extLst>
            </c:dLbl>
            <c:dLbl>
              <c:idx val="14"/>
              <c:tx>
                <c:strRef>
                  <c:f>'графіки '!$C$598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{38A2A60D-2CAB-4C22-9CCB-D1674B22B815}</c15:txfldGUID>
                      <c15:f>'графіки '!$C$598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BE8C-4AFE-A881-939FC393D7CE}"/>
                </c:ext>
              </c:extLst>
            </c:dLbl>
            <c:dLbl>
              <c:idx val="15"/>
              <c:tx>
                <c:strRef>
                  <c:f>'графіки '!$C$599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{508A1172-2531-48DC-8B1A-005DEED31F29}</c15:txfldGUID>
                      <c15:f>'графіки '!$C$599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BE8C-4AFE-A881-939FC393D7CE}"/>
                </c:ext>
              </c:extLst>
            </c:dLbl>
            <c:dLbl>
              <c:idx val="16"/>
              <c:tx>
                <c:strRef>
                  <c:f>'графіки '!$C$600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{C6B34296-95F3-487C-8D77-9CD7B62734CF}</c15:txfldGUID>
                      <c15:f>'графіки '!$C$600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BE8C-4AFE-A881-939FC393D7C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'!$H$584:$H$600</c:f>
              <c:numCache>
                <c:formatCode>0%</c:formatCode>
                <c:ptCount val="17"/>
                <c:pt idx="0">
                  <c:v>-0.31000000000000005</c:v>
                </c:pt>
                <c:pt idx="1">
                  <c:v>-0.55999999999999994</c:v>
                </c:pt>
                <c:pt idx="2">
                  <c:v>-0.21999999999999997</c:v>
                </c:pt>
                <c:pt idx="3">
                  <c:v>0.13999999999999999</c:v>
                </c:pt>
                <c:pt idx="4">
                  <c:v>8.0000000000000016E-2</c:v>
                </c:pt>
                <c:pt idx="5">
                  <c:v>0.41</c:v>
                </c:pt>
                <c:pt idx="6">
                  <c:v>-0.25</c:v>
                </c:pt>
              </c:numCache>
            </c:numRef>
          </c:xVal>
          <c:yVal>
            <c:numRef>
              <c:f>'графіки '!$I$584:$I$600</c:f>
              <c:numCache>
                <c:formatCode>0%</c:formatCode>
                <c:ptCount val="17"/>
                <c:pt idx="0">
                  <c:v>-3.9999999999999952E-2</c:v>
                </c:pt>
                <c:pt idx="1">
                  <c:v>-0.76999999999999991</c:v>
                </c:pt>
                <c:pt idx="2">
                  <c:v>-0.75</c:v>
                </c:pt>
                <c:pt idx="3">
                  <c:v>-0.32999999999999996</c:v>
                </c:pt>
                <c:pt idx="4">
                  <c:v>8.9999999999999941E-2</c:v>
                </c:pt>
                <c:pt idx="5">
                  <c:v>-0.42</c:v>
                </c:pt>
                <c:pt idx="6">
                  <c:v>0.16000000000000003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BE8C-4AFE-A881-939FC393D7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2597376"/>
        <c:axId val="122599296"/>
      </c:scatterChart>
      <c:valAx>
        <c:axId val="122597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2599296"/>
        <c:crosses val="autoZero"/>
        <c:crossBetween val="midCat"/>
      </c:valAx>
      <c:valAx>
        <c:axId val="122599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2597376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/>
              <a:t>Рейтинги </a:t>
            </a:r>
            <a:r>
              <a:rPr lang="uk-UA" sz="1800" u="sng"/>
              <a:t>ОС Харківської</a:t>
            </a:r>
            <a:r>
              <a:rPr lang="uk-UA" sz="1800" u="sng" baseline="0"/>
              <a:t> </a:t>
            </a:r>
            <a:r>
              <a:rPr lang="uk-UA" sz="1800" u="sng"/>
              <a:t>області</a:t>
            </a:r>
            <a:r>
              <a:rPr lang="uk-UA" sz="1800" u="sng" baseline="0"/>
              <a:t>  </a:t>
            </a:r>
            <a:r>
              <a:rPr lang="uk-UA" sz="1800" b="1" i="0" u="none" strike="noStrike" baseline="0">
                <a:effectLst/>
              </a:rPr>
              <a:t>І півріччя 2020 року</a:t>
            </a:r>
            <a:endParaRPr lang="uk-UA" sz="18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'!$C$602</c:f>
                  <c:strCache>
                    <c:ptCount val="1"/>
                    <c:pt idx="0">
                      <c:v>Балаклійський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{280B0083-113E-4DB6-9126-CBA61CAC285E}</c15:txfldGUID>
                      <c15:f>'графіки '!$C$602</c15:f>
                      <c15:dlblFieldTableCache>
                        <c:ptCount val="1"/>
                        <c:pt idx="0">
                          <c:v>Балаклійський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8611-4D4A-943A-A759BF7DBA4B}"/>
                </c:ext>
              </c:extLst>
            </c:dLbl>
            <c:dLbl>
              <c:idx val="1"/>
              <c:tx>
                <c:strRef>
                  <c:f>'графіки '!$C$603</c:f>
                  <c:strCache>
                    <c:ptCount val="1"/>
                    <c:pt idx="0">
                      <c:v>Богодухівський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{F6B85D1E-6002-4AD0-BAF3-7B20B49088E3}</c15:txfldGUID>
                      <c15:f>'графіки '!$C$603</c15:f>
                      <c15:dlblFieldTableCache>
                        <c:ptCount val="1"/>
                        <c:pt idx="0">
                          <c:v>Богодухівський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8611-4D4A-943A-A759BF7DBA4B}"/>
                </c:ext>
              </c:extLst>
            </c:dLbl>
            <c:dLbl>
              <c:idx val="2"/>
              <c:tx>
                <c:strRef>
                  <c:f>'графіки '!$C$604</c:f>
                  <c:strCache>
                    <c:ptCount val="1"/>
                    <c:pt idx="0">
                      <c:v>Валківський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{62707BEA-942D-4299-B519-7CC948CFDE2A}</c15:txfldGUID>
                      <c15:f>'графіки '!$C$604</c15:f>
                      <c15:dlblFieldTableCache>
                        <c:ptCount val="1"/>
                        <c:pt idx="0">
                          <c:v>Валківський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8611-4D4A-943A-A759BF7DBA4B}"/>
                </c:ext>
              </c:extLst>
            </c:dLbl>
            <c:dLbl>
              <c:idx val="3"/>
              <c:tx>
                <c:strRef>
                  <c:f>'графіки '!$C$605</c:f>
                  <c:strCache>
                    <c:ptCount val="1"/>
                    <c:pt idx="0">
                      <c:v>Вовчанський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{2B89066A-482D-440D-AFEF-C76E77E6128A}</c15:txfldGUID>
                      <c15:f>'графіки '!$C$605</c15:f>
                      <c15:dlblFieldTableCache>
                        <c:ptCount val="1"/>
                        <c:pt idx="0">
                          <c:v>Вовчанський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8611-4D4A-943A-A759BF7DBA4B}"/>
                </c:ext>
              </c:extLst>
            </c:dLbl>
            <c:dLbl>
              <c:idx val="4"/>
              <c:tx>
                <c:strRef>
                  <c:f>'графіки '!$C$606</c:f>
                  <c:strCache>
                    <c:ptCount val="1"/>
                    <c:pt idx="0">
                      <c:v>Дергачівський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{31027DB1-7952-49C7-AF6C-A8FB11E3872C}</c15:txfldGUID>
                      <c15:f>'графіки '!$C$606</c15:f>
                      <c15:dlblFieldTableCache>
                        <c:ptCount val="1"/>
                        <c:pt idx="0">
                          <c:v>Дергачівський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8611-4D4A-943A-A759BF7DBA4B}"/>
                </c:ext>
              </c:extLst>
            </c:dLbl>
            <c:dLbl>
              <c:idx val="5"/>
              <c:tx>
                <c:strRef>
                  <c:f>'графіки '!$C$607</c:f>
                  <c:strCache>
                    <c:ptCount val="1"/>
                    <c:pt idx="0">
                      <c:v>Ізюмський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{45965E86-E0F7-4717-AC8F-923BC9F80DF9}</c15:txfldGUID>
                      <c15:f>'графіки '!$C$607</c15:f>
                      <c15:dlblFieldTableCache>
                        <c:ptCount val="1"/>
                        <c:pt idx="0">
                          <c:v>Ізюмський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8611-4D4A-943A-A759BF7DBA4B}"/>
                </c:ext>
              </c:extLst>
            </c:dLbl>
            <c:dLbl>
              <c:idx val="6"/>
              <c:tx>
                <c:strRef>
                  <c:f>'графіки '!$C$608</c:f>
                  <c:strCache>
                    <c:ptCount val="1"/>
                    <c:pt idx="0">
                      <c:v>Красноградський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{621A8948-38EF-4162-B93D-E8B3D9721CD8}</c15:txfldGUID>
                      <c15:f>'графіки '!$C$608</c15:f>
                      <c15:dlblFieldTableCache>
                        <c:ptCount val="1"/>
                        <c:pt idx="0">
                          <c:v>Красноградський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8611-4D4A-943A-A759BF7DBA4B}"/>
                </c:ext>
              </c:extLst>
            </c:dLbl>
            <c:dLbl>
              <c:idx val="7"/>
              <c:tx>
                <c:strRef>
                  <c:f>'графіки '!$C$609</c:f>
                  <c:strCache>
                    <c:ptCount val="1"/>
                    <c:pt idx="0">
                      <c:v>Куп'янський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{F183794F-5A66-44C9-ADFB-E9C714BF5548}</c15:txfldGUID>
                      <c15:f>'графіки '!$C$609</c15:f>
                      <c15:dlblFieldTableCache>
                        <c:ptCount val="1"/>
                        <c:pt idx="0">
                          <c:v>Куп'янський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8611-4D4A-943A-A759BF7DBA4B}"/>
                </c:ext>
              </c:extLst>
            </c:dLbl>
            <c:dLbl>
              <c:idx val="8"/>
              <c:tx>
                <c:strRef>
                  <c:f>'графіки '!$C$610</c:f>
                  <c:strCache>
                    <c:ptCount val="1"/>
                    <c:pt idx="0">
                      <c:v>Лозівський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{97B48E5C-7AE3-4D50-A691-CEBDFF975079}</c15:txfldGUID>
                      <c15:f>'графіки '!$C$610</c15:f>
                      <c15:dlblFieldTableCache>
                        <c:ptCount val="1"/>
                        <c:pt idx="0">
                          <c:v>Лозівський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8611-4D4A-943A-A759BF7DBA4B}"/>
                </c:ext>
              </c:extLst>
            </c:dLbl>
            <c:dLbl>
              <c:idx val="9"/>
              <c:tx>
                <c:strRef>
                  <c:f>'графіки '!$C$611</c:f>
                  <c:strCache>
                    <c:ptCount val="1"/>
                    <c:pt idx="0">
                      <c:v>Первомайський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{C8F1754F-439C-4B20-A362-B65FFD930086}</c15:txfldGUID>
                      <c15:f>'графіки '!$C$611</c15:f>
                      <c15:dlblFieldTableCache>
                        <c:ptCount val="1"/>
                        <c:pt idx="0">
                          <c:v>Первомайський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8611-4D4A-943A-A759BF7DBA4B}"/>
                </c:ext>
              </c:extLst>
            </c:dLbl>
            <c:dLbl>
              <c:idx val="10"/>
              <c:tx>
                <c:strRef>
                  <c:f>'графіки '!$C$612</c:f>
                  <c:strCache>
                    <c:ptCount val="1"/>
                    <c:pt idx="0">
                      <c:v>Харківський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{BE63D783-4123-4DCE-8422-9504A3148A34}</c15:txfldGUID>
                      <c15:f>'графіки '!$C$612</c15:f>
                      <c15:dlblFieldTableCache>
                        <c:ptCount val="1"/>
                        <c:pt idx="0">
                          <c:v>Харківський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8611-4D4A-943A-A759BF7DBA4B}"/>
                </c:ext>
              </c:extLst>
            </c:dLbl>
            <c:dLbl>
              <c:idx val="11"/>
              <c:tx>
                <c:strRef>
                  <c:f>'графіки '!$C$613</c:f>
                  <c:strCache>
                    <c:ptCount val="1"/>
                    <c:pt idx="0">
                      <c:v>Чугуївський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{27610774-62C0-4C44-9164-2B15C4B02997}</c15:txfldGUID>
                      <c15:f>'графіки '!$C$613</c15:f>
                      <c15:dlblFieldTableCache>
                        <c:ptCount val="1"/>
                        <c:pt idx="0">
                          <c:v>Чугуївський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8611-4D4A-943A-A759BF7DBA4B}"/>
                </c:ext>
              </c:extLst>
            </c:dLbl>
            <c:dLbl>
              <c:idx val="12"/>
              <c:tx>
                <c:strRef>
                  <c:f>'графіки '!$C$614</c:f>
                  <c:strCache>
                    <c:ptCount val="1"/>
                    <c:pt idx="0">
                      <c:v>Перший окружний суд міста 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{75A7BB14-6EEC-4B4C-9038-16311825F3DC}</c15:txfldGUID>
                      <c15:f>'графіки '!$C$614</c15:f>
                      <c15:dlblFieldTableCache>
                        <c:ptCount val="1"/>
                        <c:pt idx="0">
                          <c:v>Перший окружний суд міста Харкова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8611-4D4A-943A-A759BF7DBA4B}"/>
                </c:ext>
              </c:extLst>
            </c:dLbl>
            <c:dLbl>
              <c:idx val="13"/>
              <c:tx>
                <c:strRef>
                  <c:f>'графіки '!$C$615</c:f>
                  <c:strCache>
                    <c:ptCount val="1"/>
                    <c:pt idx="0">
                      <c:v>Другий окружний суд міста 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{8EFF7564-1EE4-4A92-B74A-2803542C1847}</c15:txfldGUID>
                      <c15:f>'графіки '!$C$615</c15:f>
                      <c15:dlblFieldTableCache>
                        <c:ptCount val="1"/>
                        <c:pt idx="0">
                          <c:v>Другий окружний суд міста Харкова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8611-4D4A-943A-A759BF7DBA4B}"/>
                </c:ext>
              </c:extLst>
            </c:dLbl>
            <c:dLbl>
              <c:idx val="14"/>
              <c:tx>
                <c:strRef>
                  <c:f>'графіки '!$C$616</c:f>
                  <c:strCache>
                    <c:ptCount val="1"/>
                    <c:pt idx="0">
                      <c:v>Третій окружний суд міста Харкова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{6E666972-B64E-4CB4-8E2F-507AEE0FD680}</c15:txfldGUID>
                      <c15:f>'графіки '!$C$616</c15:f>
                      <c15:dlblFieldTableCache>
                        <c:ptCount val="1"/>
                        <c:pt idx="0">
                          <c:v>Третій окружний суд міста Харкова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8611-4D4A-943A-A759BF7DBA4B}"/>
                </c:ext>
              </c:extLst>
            </c:dLbl>
            <c:dLbl>
              <c:idx val="15"/>
              <c:tx>
                <c:strRef>
                  <c:f>'графіки '!$C$617</c:f>
                  <c:strCache>
                    <c:ptCount val="1"/>
                    <c:pt idx="0">
                      <c:v>Четвертий окружний суд міста 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{3176EAF5-772D-4423-A17B-815CBC355E8D}</c15:txfldGUID>
                      <c15:f>'графіки '!$C$617</c15:f>
                      <c15:dlblFieldTableCache>
                        <c:ptCount val="1"/>
                        <c:pt idx="0">
                          <c:v>Четвертий окружний суд міста Харкова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8611-4D4A-943A-A759BF7DBA4B}"/>
                </c:ext>
              </c:extLst>
            </c:dLbl>
            <c:dLbl>
              <c:idx val="16"/>
              <c:tx>
                <c:strRef>
                  <c:f>'графіки '!$C$618</c:f>
                  <c:strCache>
                    <c:ptCount val="1"/>
                    <c:pt idx="0">
                      <c:v>П'ятий окружний суд міста 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{3B717811-985E-4C69-8C17-096D9A8808ED}</c15:txfldGUID>
                      <c15:f>'графіки '!$C$618</c15:f>
                      <c15:dlblFieldTableCache>
                        <c:ptCount val="1"/>
                        <c:pt idx="0">
                          <c:v>П'ятий окружний суд міста Харкова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8611-4D4A-943A-A759BF7DBA4B}"/>
                </c:ext>
              </c:extLst>
            </c:dLbl>
            <c:dLbl>
              <c:idx val="17"/>
              <c:tx>
                <c:strRef>
                  <c:f>'графіки '!$C$619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{550DC6C4-FC4E-40A6-B64C-EF25A1C8F0C5}</c15:txfldGUID>
                      <c15:f>'графіки '!$C$619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8611-4D4A-943A-A759BF7DBA4B}"/>
                </c:ext>
              </c:extLst>
            </c:dLbl>
            <c:dLbl>
              <c:idx val="18"/>
              <c:tx>
                <c:strRef>
                  <c:f>'графіки '!$C$620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{725F0D3D-8A9B-4E66-9710-B6D6BFCFD9D7}</c15:txfldGUID>
                      <c15:f>'графіки '!$C$620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8611-4D4A-943A-A759BF7DBA4B}"/>
                </c:ext>
              </c:extLst>
            </c:dLbl>
            <c:dLbl>
              <c:idx val="19"/>
              <c:tx>
                <c:strRef>
                  <c:f>'графіки '!$C$621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{4269533F-FB0A-4BE9-A3C6-15DAB35D3D0A}</c15:txfldGUID>
                      <c15:f>'графіки '!$C$621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8611-4D4A-943A-A759BF7DBA4B}"/>
                </c:ext>
              </c:extLst>
            </c:dLbl>
            <c:dLbl>
              <c:idx val="20"/>
              <c:tx>
                <c:strRef>
                  <c:f>'графіки '!$C$622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{6A840B7F-6F3C-4C88-9A19-CF7BD1FE49CB}</c15:txfldGUID>
                      <c15:f>'графіки '!$C$622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8611-4D4A-943A-A759BF7DBA4B}"/>
                </c:ext>
              </c:extLst>
            </c:dLbl>
            <c:dLbl>
              <c:idx val="21"/>
              <c:tx>
                <c:strRef>
                  <c:f>'графіки '!$C$623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{D99FB3ED-7C8B-4BF1-AFD8-D14E9194161D}</c15:txfldGUID>
                      <c15:f>'графіки '!$C$623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8611-4D4A-943A-A759BF7DBA4B}"/>
                </c:ext>
              </c:extLst>
            </c:dLbl>
            <c:dLbl>
              <c:idx val="22"/>
              <c:tx>
                <c:strRef>
                  <c:f>'графіки '!$C$624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{FAAA62EC-B0F4-432E-A3BF-54DD85D848D3}</c15:txfldGUID>
                      <c15:f>'графіки '!$C$624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8611-4D4A-943A-A759BF7DBA4B}"/>
                </c:ext>
              </c:extLst>
            </c:dLbl>
            <c:dLbl>
              <c:idx val="23"/>
              <c:tx>
                <c:strRef>
                  <c:f>'графіки '!$C$625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{03F2B550-4E20-43EF-BDE3-1C9E47FEA8F7}</c15:txfldGUID>
                      <c15:f>'графіки '!$C$625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8611-4D4A-943A-A759BF7DBA4B}"/>
                </c:ext>
              </c:extLst>
            </c:dLbl>
            <c:dLbl>
              <c:idx val="24"/>
              <c:tx>
                <c:strRef>
                  <c:f>'графіки '!$C$626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{8FC59B38-5AC3-4503-9C89-CB83ACF7ED76}</c15:txfldGUID>
                      <c15:f>'графіки '!$C$626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8611-4D4A-943A-A759BF7DBA4B}"/>
                </c:ext>
              </c:extLst>
            </c:dLbl>
            <c:dLbl>
              <c:idx val="25"/>
              <c:tx>
                <c:strRef>
                  <c:f>'графіки '!$C$627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{B72FD78A-74ED-44C7-8330-066B753E1AB2}</c15:txfldGUID>
                      <c15:f>'графіки '!$C$627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8611-4D4A-943A-A759BF7DBA4B}"/>
                </c:ext>
              </c:extLst>
            </c:dLbl>
            <c:dLbl>
              <c:idx val="26"/>
              <c:tx>
                <c:strRef>
                  <c:f>'графіки '!$C$628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{DBBD9E09-6786-4D07-A08B-2A5C8B739E12}</c15:txfldGUID>
                      <c15:f>'графіки '!$C$628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8611-4D4A-943A-A759BF7DBA4B}"/>
                </c:ext>
              </c:extLst>
            </c:dLbl>
            <c:dLbl>
              <c:idx val="27"/>
              <c:tx>
                <c:strRef>
                  <c:f>'графіки '!$C$629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{25F20041-EB6D-4621-BEA1-EBBF8118FFD1}</c15:txfldGUID>
                      <c15:f>'графіки '!$C$629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8611-4D4A-943A-A759BF7DBA4B}"/>
                </c:ext>
              </c:extLst>
            </c:dLbl>
            <c:dLbl>
              <c:idx val="28"/>
              <c:tx>
                <c:strRef>
                  <c:f>'графіки '!$C$630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{6DE1C780-EE98-42A9-AA93-2A908C410E4A}</c15:txfldGUID>
                      <c15:f>'графіки '!$C$630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C-8611-4D4A-943A-A759BF7DBA4B}"/>
                </c:ext>
              </c:extLst>
            </c:dLbl>
            <c:dLbl>
              <c:idx val="29"/>
              <c:tx>
                <c:strRef>
                  <c:f>'графіки '!$C$631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{350DE4BE-8F3C-4BEF-9599-D485C56B784F}</c15:txfldGUID>
                      <c15:f>'графіки '!$C$631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D-8611-4D4A-943A-A759BF7DBA4B}"/>
                </c:ext>
              </c:extLst>
            </c:dLbl>
            <c:dLbl>
              <c:idx val="30"/>
              <c:tx>
                <c:strRef>
                  <c:f>'графіки '!$C$632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{F0958A4C-6FE1-4A37-8444-9D5AA4B368AB}</c15:txfldGUID>
                      <c15:f>'графіки '!$C$632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E-8611-4D4A-943A-A759BF7DBA4B}"/>
                </c:ext>
              </c:extLst>
            </c:dLbl>
            <c:dLbl>
              <c:idx val="31"/>
              <c:tx>
                <c:strRef>
                  <c:f>'графіки '!$C$633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{0EF6C754-4E96-49E2-A67D-FEEDB768D276}</c15:txfldGUID>
                      <c15:f>'графіки '!$C$633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F-8611-4D4A-943A-A759BF7DBA4B}"/>
                </c:ext>
              </c:extLst>
            </c:dLbl>
            <c:dLbl>
              <c:idx val="32"/>
              <c:tx>
                <c:strRef>
                  <c:f>'графіки '!$C$634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{1FE9ABA2-9CCD-4958-9111-D631E2C58032}</c15:txfldGUID>
                      <c15:f>'графіки '!$C$634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0-8611-4D4A-943A-A759BF7DBA4B}"/>
                </c:ext>
              </c:extLst>
            </c:dLbl>
            <c:dLbl>
              <c:idx val="33"/>
              <c:tx>
                <c:strRef>
                  <c:f>'графіки '!$C$635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{08894C13-9BCF-4C18-937D-FE3DAEA509A2}</c15:txfldGUID>
                      <c15:f>'графіки '!$C$635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1-8611-4D4A-943A-A759BF7DBA4B}"/>
                </c:ext>
              </c:extLst>
            </c:dLbl>
            <c:dLbl>
              <c:idx val="34"/>
              <c:tx>
                <c:strRef>
                  <c:f>'графіки '!$C$636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{3E490971-CA97-4D0D-B43A-B5A820E55B6B}</c15:txfldGUID>
                      <c15:f>'графіки '!$C$636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2-8611-4D4A-943A-A759BF7DBA4B}"/>
                </c:ext>
              </c:extLst>
            </c:dLbl>
            <c:dLbl>
              <c:idx val="35"/>
              <c:tx>
                <c:strRef>
                  <c:f>'графіки '!$C$637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{24DADACC-8676-4A2D-BA55-EBCA8AEEB58F}</c15:txfldGUID>
                      <c15:f>'графіки '!$C$637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3-8611-4D4A-943A-A759BF7DBA4B}"/>
                </c:ext>
              </c:extLst>
            </c:dLbl>
            <c:dLbl>
              <c:idx val="36"/>
              <c:tx>
                <c:strRef>
                  <c:f>'графіки '!$C$638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{6D1F5A9B-36DA-4608-AC66-70F03F3A3B77}</c15:txfldGUID>
                      <c15:f>'графіки '!$C$638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4-8611-4D4A-943A-A759BF7DBA4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'!$H$602:$H$638</c:f>
              <c:numCache>
                <c:formatCode>0%</c:formatCode>
                <c:ptCount val="37"/>
                <c:pt idx="0">
                  <c:v>7.999999999999996E-2</c:v>
                </c:pt>
                <c:pt idx="1">
                  <c:v>-0.27</c:v>
                </c:pt>
                <c:pt idx="2">
                  <c:v>-0.66</c:v>
                </c:pt>
                <c:pt idx="3">
                  <c:v>0.13999999999999999</c:v>
                </c:pt>
                <c:pt idx="4">
                  <c:v>0</c:v>
                </c:pt>
                <c:pt idx="5">
                  <c:v>0.57000000000000006</c:v>
                </c:pt>
                <c:pt idx="6">
                  <c:v>0.14000000000000001</c:v>
                </c:pt>
                <c:pt idx="7">
                  <c:v>-0.55000000000000004</c:v>
                </c:pt>
                <c:pt idx="8">
                  <c:v>0.27</c:v>
                </c:pt>
                <c:pt idx="9">
                  <c:v>-0.38</c:v>
                </c:pt>
                <c:pt idx="10">
                  <c:v>0.34</c:v>
                </c:pt>
                <c:pt idx="11">
                  <c:v>0.39</c:v>
                </c:pt>
                <c:pt idx="12">
                  <c:v>0.75</c:v>
                </c:pt>
                <c:pt idx="13">
                  <c:v>1.25</c:v>
                </c:pt>
                <c:pt idx="14">
                  <c:v>0.49000000000000005</c:v>
                </c:pt>
                <c:pt idx="15">
                  <c:v>0.86</c:v>
                </c:pt>
                <c:pt idx="16">
                  <c:v>0.57999999999999996</c:v>
                </c:pt>
              </c:numCache>
            </c:numRef>
          </c:xVal>
          <c:yVal>
            <c:numRef>
              <c:f>'графіки '!$I$602:$I$638</c:f>
              <c:numCache>
                <c:formatCode>0%</c:formatCode>
                <c:ptCount val="37"/>
                <c:pt idx="0">
                  <c:v>-7.9999999999999974E-2</c:v>
                </c:pt>
                <c:pt idx="1">
                  <c:v>-0.55000000000000004</c:v>
                </c:pt>
                <c:pt idx="2">
                  <c:v>-1.1400000000000001</c:v>
                </c:pt>
                <c:pt idx="3">
                  <c:v>-1.4700000000000002</c:v>
                </c:pt>
                <c:pt idx="4">
                  <c:v>8.9999999999999969E-2</c:v>
                </c:pt>
                <c:pt idx="5">
                  <c:v>-0.15999999999999998</c:v>
                </c:pt>
                <c:pt idx="6">
                  <c:v>-1.0299999999999998</c:v>
                </c:pt>
                <c:pt idx="7">
                  <c:v>-0.11999999999999997</c:v>
                </c:pt>
                <c:pt idx="8">
                  <c:v>-0.16999999999999996</c:v>
                </c:pt>
                <c:pt idx="9">
                  <c:v>0.38</c:v>
                </c:pt>
                <c:pt idx="10">
                  <c:v>-1.2999999999999998</c:v>
                </c:pt>
                <c:pt idx="11">
                  <c:v>-0.87</c:v>
                </c:pt>
                <c:pt idx="12">
                  <c:v>-4.9999999999999961E-2</c:v>
                </c:pt>
                <c:pt idx="13">
                  <c:v>-0.47</c:v>
                </c:pt>
                <c:pt idx="14">
                  <c:v>-0.27</c:v>
                </c:pt>
                <c:pt idx="15">
                  <c:v>-0.25</c:v>
                </c:pt>
                <c:pt idx="16">
                  <c:v>-3.999999999999998E-2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5-8611-4D4A-943A-A759BF7DBA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2525568"/>
        <c:axId val="122687488"/>
      </c:scatterChart>
      <c:valAx>
        <c:axId val="12252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2687488"/>
        <c:crosses val="autoZero"/>
        <c:crossBetween val="midCat"/>
      </c:valAx>
      <c:valAx>
        <c:axId val="122687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2525568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800"/>
            </a:pPr>
            <a:r>
              <a:rPr lang="uk-UA" sz="1800"/>
              <a:t>Рейтинги </a:t>
            </a:r>
            <a:r>
              <a:rPr lang="uk-UA" sz="1800" u="sng"/>
              <a:t>ОС Херсонської області</a:t>
            </a:r>
            <a:r>
              <a:rPr lang="uk-UA" sz="1800" baseline="0"/>
              <a:t> </a:t>
            </a:r>
            <a:r>
              <a:rPr lang="uk-UA" sz="1800" b="1" i="0" u="none" strike="noStrike" baseline="0">
                <a:effectLst/>
              </a:rPr>
              <a:t>за І півріччя 2020 року</a:t>
            </a:r>
            <a:endParaRPr lang="uk-UA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'!$C$640</c:f>
                  <c:strCache>
                    <c:ptCount val="1"/>
                    <c:pt idx="0">
                      <c:v>Білозерський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{2028FD08-9673-4B88-99A6-AD05123D7890}</c15:txfldGUID>
                      <c15:f>'графіки '!$C$640</c15:f>
                      <c15:dlblFieldTableCache>
                        <c:ptCount val="1"/>
                        <c:pt idx="0">
                          <c:v>Білозерський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694E-48B3-BB53-750EE1C16953}"/>
                </c:ext>
              </c:extLst>
            </c:dLbl>
            <c:dLbl>
              <c:idx val="1"/>
              <c:tx>
                <c:strRef>
                  <c:f>'графіки '!$C$641</c:f>
                  <c:strCache>
                    <c:ptCount val="1"/>
                    <c:pt idx="0">
                      <c:v>Великолепетиський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{30C29EB1-68AF-4831-9AF4-CAE4703F29B6}</c15:txfldGUID>
                      <c15:f>'графіки '!$C$641</c15:f>
                      <c15:dlblFieldTableCache>
                        <c:ptCount val="1"/>
                        <c:pt idx="0">
                          <c:v>Великолепетиський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694E-48B3-BB53-750EE1C16953}"/>
                </c:ext>
              </c:extLst>
            </c:dLbl>
            <c:dLbl>
              <c:idx val="2"/>
              <c:tx>
                <c:strRef>
                  <c:f>'графіки '!$C$642</c:f>
                  <c:strCache>
                    <c:ptCount val="1"/>
                    <c:pt idx="0">
                      <c:v>Великоолександрівський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{AC36BB08-5814-4963-A1A3-1F8D0A6F1CE9}</c15:txfldGUID>
                      <c15:f>'графіки '!$C$642</c15:f>
                      <c15:dlblFieldTableCache>
                        <c:ptCount val="1"/>
                        <c:pt idx="0">
                          <c:v>Великоолександрівський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694E-48B3-BB53-750EE1C16953}"/>
                </c:ext>
              </c:extLst>
            </c:dLbl>
            <c:dLbl>
              <c:idx val="3"/>
              <c:tx>
                <c:strRef>
                  <c:f>'графіки '!$C$643</c:f>
                  <c:strCache>
                    <c:ptCount val="1"/>
                    <c:pt idx="0">
                      <c:v>Генічеський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{19D93E2E-8E03-4051-9D46-3DE5E3F62DF7}</c15:txfldGUID>
                      <c15:f>'графіки '!$C$643</c15:f>
                      <c15:dlblFieldTableCache>
                        <c:ptCount val="1"/>
                        <c:pt idx="0">
                          <c:v>Генічеський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694E-48B3-BB53-750EE1C16953}"/>
                </c:ext>
              </c:extLst>
            </c:dLbl>
            <c:dLbl>
              <c:idx val="4"/>
              <c:tx>
                <c:strRef>
                  <c:f>'графіки '!$C$644</c:f>
                  <c:strCache>
                    <c:ptCount val="1"/>
                    <c:pt idx="0">
                      <c:v>Голопристанський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{97C51368-F7B0-4246-B1A4-29EE70DF05F7}</c15:txfldGUID>
                      <c15:f>'графіки '!$C$644</c15:f>
                      <c15:dlblFieldTableCache>
                        <c:ptCount val="1"/>
                        <c:pt idx="0">
                          <c:v>Голопристанський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694E-48B3-BB53-750EE1C16953}"/>
                </c:ext>
              </c:extLst>
            </c:dLbl>
            <c:dLbl>
              <c:idx val="5"/>
              <c:tx>
                <c:strRef>
                  <c:f>'графіки '!$C$645</c:f>
                  <c:strCache>
                    <c:ptCount val="1"/>
                    <c:pt idx="0">
                      <c:v>Каховський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{F01B6719-4E16-4178-8321-3E82FF97F5A5}</c15:txfldGUID>
                      <c15:f>'графіки '!$C$645</c15:f>
                      <c15:dlblFieldTableCache>
                        <c:ptCount val="1"/>
                        <c:pt idx="0">
                          <c:v>Каховський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694E-48B3-BB53-750EE1C16953}"/>
                </c:ext>
              </c:extLst>
            </c:dLbl>
            <c:dLbl>
              <c:idx val="6"/>
              <c:tx>
                <c:strRef>
                  <c:f>'графіки '!$C$646</c:f>
                  <c:strCache>
                    <c:ptCount val="1"/>
                    <c:pt idx="0">
                      <c:v>Новокаховський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{0EB64DC5-BA2C-4EAE-B11E-2567874D1443}</c15:txfldGUID>
                      <c15:f>'графіки '!$C$646</c15:f>
                      <c15:dlblFieldTableCache>
                        <c:ptCount val="1"/>
                        <c:pt idx="0">
                          <c:v>Новокаховський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694E-48B3-BB53-750EE1C16953}"/>
                </c:ext>
              </c:extLst>
            </c:dLbl>
            <c:dLbl>
              <c:idx val="7"/>
              <c:tx>
                <c:strRef>
                  <c:f>'графіки '!$C$647</c:f>
                  <c:strCache>
                    <c:ptCount val="1"/>
                    <c:pt idx="0">
                      <c:v>Окружний суд міста Херсона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{CFA7FB7C-A73F-43D0-ADBE-393E3E04E045}</c15:txfldGUID>
                      <c15:f>'графіки '!$C$647</c15:f>
                      <c15:dlblFieldTableCache>
                        <c:ptCount val="1"/>
                        <c:pt idx="0">
                          <c:v>Окружний суд міста Херсона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694E-48B3-BB53-750EE1C16953}"/>
                </c:ext>
              </c:extLst>
            </c:dLbl>
            <c:dLbl>
              <c:idx val="8"/>
              <c:tx>
                <c:strRef>
                  <c:f>'графіки '!$C$648</c:f>
                  <c:strCache>
                    <c:ptCount val="1"/>
                    <c:pt idx="0">
                      <c:v>Скадовський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{D5B3F6D8-18F2-42DD-A6E4-1C5E15385FAC}</c15:txfldGUID>
                      <c15:f>'графіки '!$C$648</c15:f>
                      <c15:dlblFieldTableCache>
                        <c:ptCount val="1"/>
                        <c:pt idx="0">
                          <c:v>Скадовський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694E-48B3-BB53-750EE1C16953}"/>
                </c:ext>
              </c:extLst>
            </c:dLbl>
            <c:dLbl>
              <c:idx val="9"/>
              <c:tx>
                <c:strRef>
                  <c:f>'графіки '!$C$649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{0EE9EBEC-AB47-4E25-9729-10F5C98CC94C}</c15:txfldGUID>
                      <c15:f>'графіки '!$C$649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694E-48B3-BB53-750EE1C16953}"/>
                </c:ext>
              </c:extLst>
            </c:dLbl>
            <c:dLbl>
              <c:idx val="10"/>
              <c:tx>
                <c:strRef>
                  <c:f>'графіки '!$C$650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{F43912FA-2F4A-4631-8BBB-98A3DC884144}</c15:txfldGUID>
                      <c15:f>'графіки '!$C$650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694E-48B3-BB53-750EE1C16953}"/>
                </c:ext>
              </c:extLst>
            </c:dLbl>
            <c:dLbl>
              <c:idx val="11"/>
              <c:tx>
                <c:strRef>
                  <c:f>'графіки '!$C$651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{11A0E4F3-4423-456E-BBF0-0AF26C09DAF0}</c15:txfldGUID>
                      <c15:f>'графіки '!$C$651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694E-48B3-BB53-750EE1C16953}"/>
                </c:ext>
              </c:extLst>
            </c:dLbl>
            <c:dLbl>
              <c:idx val="12"/>
              <c:tx>
                <c:strRef>
                  <c:f>'графіки '!$C$652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{C668E901-B2EC-4F39-AB2E-4DD9ABFA4D60}</c15:txfldGUID>
                      <c15:f>'графіки '!$C$652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694E-48B3-BB53-750EE1C16953}"/>
                </c:ext>
              </c:extLst>
            </c:dLbl>
            <c:dLbl>
              <c:idx val="13"/>
              <c:tx>
                <c:strRef>
                  <c:f>'графіки '!$C$653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{91D9F646-C601-45FA-B335-BE31355DD89B}</c15:txfldGUID>
                      <c15:f>'графіки '!$C$653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694E-48B3-BB53-750EE1C16953}"/>
                </c:ext>
              </c:extLst>
            </c:dLbl>
            <c:dLbl>
              <c:idx val="14"/>
              <c:tx>
                <c:strRef>
                  <c:f>'графіки '!$C$654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{8DD3F26A-73FD-44AF-AC52-2C85F5736990}</c15:txfldGUID>
                      <c15:f>'графіки '!$C$654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694E-48B3-BB53-750EE1C16953}"/>
                </c:ext>
              </c:extLst>
            </c:dLbl>
            <c:dLbl>
              <c:idx val="15"/>
              <c:tx>
                <c:strRef>
                  <c:f>'графіки '!$C$655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{09CDC6B0-76C0-469A-ABDD-30F5E8E0B44D}</c15:txfldGUID>
                      <c15:f>'графіки '!$C$655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694E-48B3-BB53-750EE1C16953}"/>
                </c:ext>
              </c:extLst>
            </c:dLbl>
            <c:dLbl>
              <c:idx val="16"/>
              <c:tx>
                <c:strRef>
                  <c:f>'графіки '!$C$656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{02C637C1-6B85-4523-A0C0-93FD25182B26}</c15:txfldGUID>
                      <c15:f>'графіки '!$C$656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694E-48B3-BB53-750EE1C16953}"/>
                </c:ext>
              </c:extLst>
            </c:dLbl>
            <c:dLbl>
              <c:idx val="17"/>
              <c:tx>
                <c:strRef>
                  <c:f>'графіки '!$C$657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{77897728-28A2-43F7-8607-BA7D3A4C80D4}</c15:txfldGUID>
                      <c15:f>'графіки '!$C$657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694E-48B3-BB53-750EE1C16953}"/>
                </c:ext>
              </c:extLst>
            </c:dLbl>
            <c:dLbl>
              <c:idx val="18"/>
              <c:tx>
                <c:strRef>
                  <c:f>'графіки '!$C$658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{109D44CD-8E3A-41DB-9675-AEEE5818B921}</c15:txfldGUID>
                      <c15:f>'графіки '!$C$658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694E-48B3-BB53-750EE1C16953}"/>
                </c:ext>
              </c:extLst>
            </c:dLbl>
            <c:dLbl>
              <c:idx val="19"/>
              <c:tx>
                <c:strRef>
                  <c:f>'графіки '!$C$659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{E9965839-0B12-4833-8579-5C8B8623A34E}</c15:txfldGUID>
                      <c15:f>'графіки '!$C$659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694E-48B3-BB53-750EE1C1695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'!$H$640:$H$659</c:f>
              <c:numCache>
                <c:formatCode>0%</c:formatCode>
                <c:ptCount val="20"/>
                <c:pt idx="0">
                  <c:v>-0.16999999999999998</c:v>
                </c:pt>
                <c:pt idx="1">
                  <c:v>-0.33999999999999997</c:v>
                </c:pt>
                <c:pt idx="2">
                  <c:v>7.0000000000000007E-2</c:v>
                </c:pt>
                <c:pt idx="3">
                  <c:v>0.3</c:v>
                </c:pt>
                <c:pt idx="4">
                  <c:v>0.15999999999999998</c:v>
                </c:pt>
                <c:pt idx="5">
                  <c:v>0.10999999999999999</c:v>
                </c:pt>
                <c:pt idx="6">
                  <c:v>0.21999999999999997</c:v>
                </c:pt>
                <c:pt idx="7">
                  <c:v>0.31</c:v>
                </c:pt>
                <c:pt idx="8">
                  <c:v>-0.22000000000000003</c:v>
                </c:pt>
              </c:numCache>
            </c:numRef>
          </c:xVal>
          <c:yVal>
            <c:numRef>
              <c:f>'графіки '!$I$640:$I$659</c:f>
              <c:numCache>
                <c:formatCode>0%</c:formatCode>
                <c:ptCount val="20"/>
                <c:pt idx="0">
                  <c:v>-0.44999999999999996</c:v>
                </c:pt>
                <c:pt idx="1">
                  <c:v>-0.69</c:v>
                </c:pt>
                <c:pt idx="2">
                  <c:v>-0.23999999999999996</c:v>
                </c:pt>
                <c:pt idx="3">
                  <c:v>-1.67</c:v>
                </c:pt>
                <c:pt idx="4">
                  <c:v>-0.89</c:v>
                </c:pt>
                <c:pt idx="5">
                  <c:v>-0.76</c:v>
                </c:pt>
                <c:pt idx="6">
                  <c:v>-0.83</c:v>
                </c:pt>
                <c:pt idx="7">
                  <c:v>-1.6800000000000002</c:v>
                </c:pt>
                <c:pt idx="8">
                  <c:v>-0.86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694E-48B3-BB53-750EE1C1695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3038336"/>
        <c:axId val="123052800"/>
      </c:scatterChart>
      <c:valAx>
        <c:axId val="123038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3052800"/>
        <c:crosses val="autoZero"/>
        <c:crossBetween val="midCat"/>
      </c:valAx>
      <c:valAx>
        <c:axId val="123052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3038336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>
              <a:defRPr/>
            </a:pPr>
            <a:r>
              <a:rPr lang="uk-UA" sz="1800" b="1" i="0" u="sng" baseline="0">
                <a:effectLst/>
              </a:rPr>
              <a:t>апеляційними загальними судами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5790676593988912"/>
          <c:y val="1.008586285648710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'!$C$9</c:f>
                  <c:strCache>
                    <c:ptCount val="1"/>
                    <c:pt idx="0">
                      <c:v>Вінницький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{EC0B3AA5-39B1-4E86-981A-BC4F9C99DA30}</c15:txfldGUID>
                      <c15:f>'графіки '!$C$9</c15:f>
                      <c15:dlblFieldTableCache>
                        <c:ptCount val="1"/>
                        <c:pt idx="0">
                          <c:v>Вінницький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6422-4C79-B3FE-8282D1100C6A}"/>
                </c:ext>
              </c:extLst>
            </c:dLbl>
            <c:dLbl>
              <c:idx val="1"/>
              <c:tx>
                <c:strRef>
                  <c:f>'графіки '!$C$10</c:f>
                  <c:strCache>
                    <c:ptCount val="1"/>
                    <c:pt idx="0">
                      <c:v>Волинський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{F750FDE0-1B95-4200-8418-473DC4503C03}</c15:txfldGUID>
                      <c15:f>'графіки '!$C$10</c15:f>
                      <c15:dlblFieldTableCache>
                        <c:ptCount val="1"/>
                        <c:pt idx="0">
                          <c:v>Волинський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6422-4C79-B3FE-8282D1100C6A}"/>
                </c:ext>
              </c:extLst>
            </c:dLbl>
            <c:dLbl>
              <c:idx val="2"/>
              <c:tx>
                <c:strRef>
                  <c:f>'графіки '!$C$11</c:f>
                  <c:strCache>
                    <c:ptCount val="1"/>
                    <c:pt idx="0">
                      <c:v>Дніпровський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{04E6343D-15E9-4BE0-98D3-74D0075A9327}</c15:txfldGUID>
                      <c15:f>'графіки '!$C$11</c15:f>
                      <c15:dlblFieldTableCache>
                        <c:ptCount val="1"/>
                        <c:pt idx="0">
                          <c:v>Дніпровський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6422-4C79-B3FE-8282D1100C6A}"/>
                </c:ext>
              </c:extLst>
            </c:dLbl>
            <c:dLbl>
              <c:idx val="3"/>
              <c:tx>
                <c:strRef>
                  <c:f>'графіки '!$C$12</c:f>
                  <c:strCache>
                    <c:ptCount val="1"/>
                    <c:pt idx="0">
                      <c:v>Донецький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{618E1B2B-3EF4-485B-B3F6-D8322045E0FB}</c15:txfldGUID>
                      <c15:f>'графіки '!$C$12</c15:f>
                      <c15:dlblFieldTableCache>
                        <c:ptCount val="1"/>
                        <c:pt idx="0">
                          <c:v>Донецький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6422-4C79-B3FE-8282D1100C6A}"/>
                </c:ext>
              </c:extLst>
            </c:dLbl>
            <c:dLbl>
              <c:idx val="4"/>
              <c:tx>
                <c:strRef>
                  <c:f>'графіки '!$C$13</c:f>
                  <c:strCache>
                    <c:ptCount val="1"/>
                    <c:pt idx="0">
                      <c:v>Житомирський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{04094002-8BC3-4AF7-8C3D-E4871110FC3B}</c15:txfldGUID>
                      <c15:f>'графіки '!$C$13</c15:f>
                      <c15:dlblFieldTableCache>
                        <c:ptCount val="1"/>
                        <c:pt idx="0">
                          <c:v>Житомирський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6422-4C79-B3FE-8282D1100C6A}"/>
                </c:ext>
              </c:extLst>
            </c:dLbl>
            <c:dLbl>
              <c:idx val="5"/>
              <c:tx>
                <c:strRef>
                  <c:f>'графіки '!$C$14</c:f>
                  <c:strCache>
                    <c:ptCount val="1"/>
                    <c:pt idx="0">
                      <c:v>Закарпатський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{A51B4991-5116-471B-9D14-ED02245C49B3}</c15:txfldGUID>
                      <c15:f>'графіки '!$C$14</c15:f>
                      <c15:dlblFieldTableCache>
                        <c:ptCount val="1"/>
                        <c:pt idx="0">
                          <c:v>Закарпатський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6422-4C79-B3FE-8282D1100C6A}"/>
                </c:ext>
              </c:extLst>
            </c:dLbl>
            <c:dLbl>
              <c:idx val="6"/>
              <c:tx>
                <c:strRef>
                  <c:f>'графіки '!$C$15</c:f>
                  <c:strCache>
                    <c:ptCount val="1"/>
                    <c:pt idx="0">
                      <c:v>Запорізький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{8730DECC-6DAC-4E56-9151-8FB16B9DA040}</c15:txfldGUID>
                      <c15:f>'графіки '!$C$15</c15:f>
                      <c15:dlblFieldTableCache>
                        <c:ptCount val="1"/>
                        <c:pt idx="0">
                          <c:v>Запорізький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6422-4C79-B3FE-8282D1100C6A}"/>
                </c:ext>
              </c:extLst>
            </c:dLbl>
            <c:dLbl>
              <c:idx val="7"/>
              <c:tx>
                <c:strRef>
                  <c:f>'графіки '!$C$16</c:f>
                  <c:strCache>
                    <c:ptCount val="1"/>
                    <c:pt idx="0">
                      <c:v>Івано-Франківський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{50A405E9-29D9-4D2C-9297-BD653FC0773A}</c15:txfldGUID>
                      <c15:f>'графіки '!$C$16</c15:f>
                      <c15:dlblFieldTableCache>
                        <c:ptCount val="1"/>
                        <c:pt idx="0">
                          <c:v>Івано-Франківський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6422-4C79-B3FE-8282D1100C6A}"/>
                </c:ext>
              </c:extLst>
            </c:dLbl>
            <c:dLbl>
              <c:idx val="8"/>
              <c:tx>
                <c:strRef>
                  <c:f>'графіки '!$C$17</c:f>
                  <c:strCache>
                    <c:ptCount val="1"/>
                    <c:pt idx="0">
                      <c:v>Кропивницький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{C3187FC7-250B-4670-B650-A2EBCD4DA8C8}</c15:txfldGUID>
                      <c15:f>'графіки '!$C$17</c15:f>
                      <c15:dlblFieldTableCache>
                        <c:ptCount val="1"/>
                        <c:pt idx="0">
                          <c:v>Кропивницький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6422-4C79-B3FE-8282D1100C6A}"/>
                </c:ext>
              </c:extLst>
            </c:dLbl>
            <c:dLbl>
              <c:idx val="9"/>
              <c:tx>
                <c:strRef>
                  <c:f>'графіки '!$C$18</c:f>
                  <c:strCache>
                    <c:ptCount val="1"/>
                    <c:pt idx="0">
                      <c:v>Луганський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{3B58BE81-A9C7-45DB-AAB7-E37FBF4E92D2}</c15:txfldGUID>
                      <c15:f>'графіки '!$C$18</c15:f>
                      <c15:dlblFieldTableCache>
                        <c:ptCount val="1"/>
                        <c:pt idx="0">
                          <c:v>Луганський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6422-4C79-B3FE-8282D1100C6A}"/>
                </c:ext>
              </c:extLst>
            </c:dLbl>
            <c:dLbl>
              <c:idx val="10"/>
              <c:tx>
                <c:strRef>
                  <c:f>'графіки '!$C$19</c:f>
                  <c:strCache>
                    <c:ptCount val="1"/>
                    <c:pt idx="0">
                      <c:v>Львівський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{B7414815-BECF-47A4-98AA-A876DF5E8785}</c15:txfldGUID>
                      <c15:f>'графіки '!$C$19</c15:f>
                      <c15:dlblFieldTableCache>
                        <c:ptCount val="1"/>
                        <c:pt idx="0">
                          <c:v>Львівський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6422-4C79-B3FE-8282D1100C6A}"/>
                </c:ext>
              </c:extLst>
            </c:dLbl>
            <c:dLbl>
              <c:idx val="11"/>
              <c:tx>
                <c:strRef>
                  <c:f>'графіки '!$C$20</c:f>
                  <c:strCache>
                    <c:ptCount val="1"/>
                    <c:pt idx="0">
                      <c:v>Миколаївський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{D8F97AFE-AC74-47AB-A10E-0B1329F3CAFE}</c15:txfldGUID>
                      <c15:f>'графіки '!$C$20</c15:f>
                      <c15:dlblFieldTableCache>
                        <c:ptCount val="1"/>
                        <c:pt idx="0">
                          <c:v>Миколаївський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6422-4C79-B3FE-8282D1100C6A}"/>
                </c:ext>
              </c:extLst>
            </c:dLbl>
            <c:dLbl>
              <c:idx val="12"/>
              <c:tx>
                <c:strRef>
                  <c:f>'графіки '!$C$21</c:f>
                  <c:strCache>
                    <c:ptCount val="1"/>
                    <c:pt idx="0">
                      <c:v>Одеський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{2278647B-2798-46DE-AD35-5E0DE9DBA84A}</c15:txfldGUID>
                      <c15:f>'графіки '!$C$21</c15:f>
                      <c15:dlblFieldTableCache>
                        <c:ptCount val="1"/>
                        <c:pt idx="0">
                          <c:v>Одеський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6422-4C79-B3FE-8282D1100C6A}"/>
                </c:ext>
              </c:extLst>
            </c:dLbl>
            <c:dLbl>
              <c:idx val="13"/>
              <c:tx>
                <c:strRef>
                  <c:f>'графіки '!$C$22</c:f>
                  <c:strCache>
                    <c:ptCount val="1"/>
                    <c:pt idx="0">
                      <c:v>Полтавський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{9962F0C1-D3BB-46E2-A52F-975C736AF43E}</c15:txfldGUID>
                      <c15:f>'графіки '!$C$22</c15:f>
                      <c15:dlblFieldTableCache>
                        <c:ptCount val="1"/>
                        <c:pt idx="0">
                          <c:v>Полтавський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6422-4C79-B3FE-8282D1100C6A}"/>
                </c:ext>
              </c:extLst>
            </c:dLbl>
            <c:dLbl>
              <c:idx val="14"/>
              <c:tx>
                <c:strRef>
                  <c:f>'графіки '!$C$23</c:f>
                  <c:strCache>
                    <c:ptCount val="1"/>
                    <c:pt idx="0">
                      <c:v>Рівненський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{3B56B6AE-72A5-4FB1-B2C9-E12B1F0B602A}</c15:txfldGUID>
                      <c15:f>'графіки '!$C$23</c15:f>
                      <c15:dlblFieldTableCache>
                        <c:ptCount val="1"/>
                        <c:pt idx="0">
                          <c:v>Рівненський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6422-4C79-B3FE-8282D1100C6A}"/>
                </c:ext>
              </c:extLst>
            </c:dLbl>
            <c:dLbl>
              <c:idx val="15"/>
              <c:tx>
                <c:strRef>
                  <c:f>'графіки '!$C$24</c:f>
                  <c:strCache>
                    <c:ptCount val="1"/>
                    <c:pt idx="0">
                      <c:v>Сумський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{60F5BE79-0946-4ECC-9076-95148AD4F2DC}</c15:txfldGUID>
                      <c15:f>'графіки '!$C$24</c15:f>
                      <c15:dlblFieldTableCache>
                        <c:ptCount val="1"/>
                        <c:pt idx="0">
                          <c:v>Сумський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6422-4C79-B3FE-8282D1100C6A}"/>
                </c:ext>
              </c:extLst>
            </c:dLbl>
            <c:dLbl>
              <c:idx val="16"/>
              <c:tx>
                <c:strRef>
                  <c:f>'графіки '!$C$25</c:f>
                  <c:strCache>
                    <c:ptCount val="1"/>
                    <c:pt idx="0">
                      <c:v>Тернопільський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{4086854F-5346-49DE-9C06-53FF695C19E9}</c15:txfldGUID>
                      <c15:f>'графіки '!$C$25</c15:f>
                      <c15:dlblFieldTableCache>
                        <c:ptCount val="1"/>
                        <c:pt idx="0">
                          <c:v>Тернопільський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6422-4C79-B3FE-8282D1100C6A}"/>
                </c:ext>
              </c:extLst>
            </c:dLbl>
            <c:dLbl>
              <c:idx val="17"/>
              <c:tx>
                <c:strRef>
                  <c:f>'графіки '!$C$26</c:f>
                  <c:strCache>
                    <c:ptCount val="1"/>
                    <c:pt idx="0">
                      <c:v>Харківський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{A5593BE7-171A-4409-93A3-8053CB07E417}</c15:txfldGUID>
                      <c15:f>'графіки '!$C$26</c15:f>
                      <c15:dlblFieldTableCache>
                        <c:ptCount val="1"/>
                        <c:pt idx="0">
                          <c:v>Харківський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6422-4C79-B3FE-8282D1100C6A}"/>
                </c:ext>
              </c:extLst>
            </c:dLbl>
            <c:dLbl>
              <c:idx val="18"/>
              <c:tx>
                <c:strRef>
                  <c:f>'графіки '!$C$27</c:f>
                  <c:strCache>
                    <c:ptCount val="1"/>
                    <c:pt idx="0">
                      <c:v>Херсонський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{9EA0A1C5-2072-49EE-9785-DF20B402FF4B}</c15:txfldGUID>
                      <c15:f>'графіки '!$C$27</c15:f>
                      <c15:dlblFieldTableCache>
                        <c:ptCount val="1"/>
                        <c:pt idx="0">
                          <c:v>Херсонський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6422-4C79-B3FE-8282D1100C6A}"/>
                </c:ext>
              </c:extLst>
            </c:dLbl>
            <c:dLbl>
              <c:idx val="19"/>
              <c:tx>
                <c:strRef>
                  <c:f>'графіки '!$C$28</c:f>
                  <c:strCache>
                    <c:ptCount val="1"/>
                    <c:pt idx="0">
                      <c:v>Хмельницький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{1199E739-F8E6-4E80-8210-0B194730585D}</c15:txfldGUID>
                      <c15:f>'графіки '!$C$28</c15:f>
                      <c15:dlblFieldTableCache>
                        <c:ptCount val="1"/>
                        <c:pt idx="0">
                          <c:v>Хмельницький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6422-4C79-B3FE-8282D1100C6A}"/>
                </c:ext>
              </c:extLst>
            </c:dLbl>
            <c:dLbl>
              <c:idx val="20"/>
              <c:tx>
                <c:strRef>
                  <c:f>'графіки '!$C$29</c:f>
                  <c:strCache>
                    <c:ptCount val="1"/>
                    <c:pt idx="0">
                      <c:v>Черкаський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{93B6AAF3-E709-4AF4-84FD-F9BB84D0594A}</c15:txfldGUID>
                      <c15:f>'графіки '!$C$29</c15:f>
                      <c15:dlblFieldTableCache>
                        <c:ptCount val="1"/>
                        <c:pt idx="0">
                          <c:v>Черкаський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6422-4C79-B3FE-8282D1100C6A}"/>
                </c:ext>
              </c:extLst>
            </c:dLbl>
            <c:dLbl>
              <c:idx val="21"/>
              <c:tx>
                <c:strRef>
                  <c:f>'графіки '!$C$30</c:f>
                  <c:strCache>
                    <c:ptCount val="1"/>
                    <c:pt idx="0">
                      <c:v>Чернівецький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{8A163ED5-2004-49A2-9C2E-9288B671C4CB}</c15:txfldGUID>
                      <c15:f>'графіки '!$C$30</c15:f>
                      <c15:dlblFieldTableCache>
                        <c:ptCount val="1"/>
                        <c:pt idx="0">
                          <c:v>Чернівецький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6422-4C79-B3FE-8282D1100C6A}"/>
                </c:ext>
              </c:extLst>
            </c:dLbl>
            <c:dLbl>
              <c:idx val="22"/>
              <c:tx>
                <c:strRef>
                  <c:f>'графіки '!$C$31</c:f>
                  <c:strCache>
                    <c:ptCount val="1"/>
                    <c:pt idx="0">
                      <c:v>Чернігівський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{BF780D2A-61BF-4FA7-9791-72CED14986BB}</c15:txfldGUID>
                      <c15:f>'графіки '!$C$31</c15:f>
                      <c15:dlblFieldTableCache>
                        <c:ptCount val="1"/>
                        <c:pt idx="0">
                          <c:v>Чернігівський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6422-4C79-B3FE-8282D1100C6A}"/>
                </c:ext>
              </c:extLst>
            </c:dLbl>
            <c:dLbl>
              <c:idx val="23"/>
              <c:tx>
                <c:strRef>
                  <c:f>'графіки '!$C$32</c:f>
                  <c:strCache>
                    <c:ptCount val="1"/>
                    <c:pt idx="0">
                      <c:v>Київський апеляційний суд в апеляційному окрузі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{A80B4203-F788-47B1-8220-03974B78CE12}</c15:txfldGUID>
                      <c15:f>'графіки '!$C$32</c15:f>
                      <c15:dlblFieldTableCache>
                        <c:ptCount val="1"/>
                        <c:pt idx="0">
                          <c:v>Київський апеляційний суд в апеляційному окрузі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6422-4C79-B3FE-8282D1100C6A}"/>
                </c:ext>
              </c:extLst>
            </c:dLbl>
            <c:dLbl>
              <c:idx val="24"/>
              <c:tx>
                <c:strRef>
                  <c:f>'графіки 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{78D5EA01-D0E3-412F-B3B0-4ACC7AEFD625}</c15:txfldGUID>
                      <c15:f>'графіки '!#REF!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6422-4C79-B3FE-8282D1100C6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'!$F$9:$F$32</c:f>
              <c:numCache>
                <c:formatCode>#,##0_ ;[Red]\-#,##0\ </c:formatCode>
                <c:ptCount val="24"/>
                <c:pt idx="0">
                  <c:v>4794.6213600000001</c:v>
                </c:pt>
                <c:pt idx="1">
                  <c:v>2248.8178800000001</c:v>
                </c:pt>
                <c:pt idx="2">
                  <c:v>9586.3153399999992</c:v>
                </c:pt>
                <c:pt idx="3">
                  <c:v>5597.2601599999998</c:v>
                </c:pt>
                <c:pt idx="4">
                  <c:v>3541.6888399999998</c:v>
                </c:pt>
                <c:pt idx="5">
                  <c:v>2282.6609400000002</c:v>
                </c:pt>
                <c:pt idx="6">
                  <c:v>6127.5709200000001</c:v>
                </c:pt>
                <c:pt idx="7">
                  <c:v>2301.7539400000001</c:v>
                </c:pt>
                <c:pt idx="8">
                  <c:v>2882.85536</c:v>
                </c:pt>
                <c:pt idx="9">
                  <c:v>1706.84106</c:v>
                </c:pt>
                <c:pt idx="10">
                  <c:v>4932.8563400000003</c:v>
                </c:pt>
                <c:pt idx="11">
                  <c:v>3352.9200999999998</c:v>
                </c:pt>
                <c:pt idx="12">
                  <c:v>7551.6115399999999</c:v>
                </c:pt>
                <c:pt idx="13">
                  <c:v>3145.53656</c:v>
                </c:pt>
                <c:pt idx="14">
                  <c:v>2399.4097400000001</c:v>
                </c:pt>
                <c:pt idx="15">
                  <c:v>3150.20714</c:v>
                </c:pt>
                <c:pt idx="16">
                  <c:v>1580.16328</c:v>
                </c:pt>
                <c:pt idx="17">
                  <c:v>9114.7632799999992</c:v>
                </c:pt>
                <c:pt idx="18">
                  <c:v>3138.6090399999998</c:v>
                </c:pt>
                <c:pt idx="19">
                  <c:v>2554.0916400000001</c:v>
                </c:pt>
                <c:pt idx="20">
                  <c:v>2640.5787599999999</c:v>
                </c:pt>
                <c:pt idx="21">
                  <c:v>1828.48126</c:v>
                </c:pt>
                <c:pt idx="22">
                  <c:v>2706.8803400000002</c:v>
                </c:pt>
                <c:pt idx="23">
                  <c:v>24874</c:v>
                </c:pt>
              </c:numCache>
            </c:numRef>
          </c:xVal>
          <c:yVal>
            <c:numRef>
              <c:f>'графіки '!$E$9:$E$32</c:f>
              <c:numCache>
                <c:formatCode>#,##0.0_ ;[Red]\-#,##0.0\ </c:formatCode>
                <c:ptCount val="24"/>
                <c:pt idx="0">
                  <c:v>43499.199999999997</c:v>
                </c:pt>
                <c:pt idx="1">
                  <c:v>27124</c:v>
                </c:pt>
                <c:pt idx="2">
                  <c:v>62896</c:v>
                </c:pt>
                <c:pt idx="3">
                  <c:v>72898.100000000006</c:v>
                </c:pt>
                <c:pt idx="4">
                  <c:v>38341.9</c:v>
                </c:pt>
                <c:pt idx="5">
                  <c:v>22607.900000000005</c:v>
                </c:pt>
                <c:pt idx="6">
                  <c:v>34748.500000000007</c:v>
                </c:pt>
                <c:pt idx="7">
                  <c:v>30849.1</c:v>
                </c:pt>
                <c:pt idx="8">
                  <c:v>36930.300000000003</c:v>
                </c:pt>
                <c:pt idx="9">
                  <c:v>32512.1</c:v>
                </c:pt>
                <c:pt idx="10">
                  <c:v>55503.69999999999</c:v>
                </c:pt>
                <c:pt idx="11">
                  <c:v>43494.5</c:v>
                </c:pt>
                <c:pt idx="12">
                  <c:v>52413.399999999994</c:v>
                </c:pt>
                <c:pt idx="13">
                  <c:v>46153.5</c:v>
                </c:pt>
                <c:pt idx="14">
                  <c:v>23190.899999999998</c:v>
                </c:pt>
                <c:pt idx="15">
                  <c:v>22606.9</c:v>
                </c:pt>
                <c:pt idx="16">
                  <c:v>32983.399999999994</c:v>
                </c:pt>
                <c:pt idx="17">
                  <c:v>70456.400000000009</c:v>
                </c:pt>
                <c:pt idx="18">
                  <c:v>44818.700000000012</c:v>
                </c:pt>
                <c:pt idx="19">
                  <c:v>33480.6</c:v>
                </c:pt>
                <c:pt idx="20">
                  <c:v>33498.1</c:v>
                </c:pt>
                <c:pt idx="21">
                  <c:v>33756.6</c:v>
                </c:pt>
                <c:pt idx="22">
                  <c:v>37292.300000000003</c:v>
                </c:pt>
                <c:pt idx="23">
                  <c:v>184129.3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6422-4C79-B3FE-8282D1100C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8239616"/>
        <c:axId val="118242688"/>
      </c:scatterChart>
      <c:valAx>
        <c:axId val="118239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18242688"/>
        <c:crosses val="autoZero"/>
        <c:crossBetween val="midCat"/>
      </c:valAx>
      <c:valAx>
        <c:axId val="118242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18239616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600"/>
              <a:t>Рейтинги </a:t>
            </a:r>
            <a:r>
              <a:rPr lang="uk-UA" sz="1600" u="sng"/>
              <a:t>ОС Хмельницької області</a:t>
            </a:r>
            <a:r>
              <a:rPr lang="uk-UA" sz="1600" baseline="0"/>
              <a:t> </a:t>
            </a:r>
            <a:r>
              <a:rPr lang="uk-UA" sz="1600" b="1" i="0" u="none" strike="noStrike" baseline="0">
                <a:effectLst/>
              </a:rPr>
              <a:t>за І півріччя 2020 року</a:t>
            </a:r>
            <a:endParaRPr lang="uk-UA" sz="16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'!$C$661</c:f>
                  <c:strCache>
                    <c:ptCount val="1"/>
                    <c:pt idx="0">
                      <c:v>Дунаєвецький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{910F0727-7CA6-43B2-AA84-E43BB03218A8}</c15:txfldGUID>
                      <c15:f>'графіки '!$C$661</c15:f>
                      <c15:dlblFieldTableCache>
                        <c:ptCount val="1"/>
                        <c:pt idx="0">
                          <c:v>Дунаєвецький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3CEF-4407-B092-AF22DEBA4A1E}"/>
                </c:ext>
              </c:extLst>
            </c:dLbl>
            <c:dLbl>
              <c:idx val="1"/>
              <c:tx>
                <c:strRef>
                  <c:f>'графіки '!$C$662</c:f>
                  <c:strCache>
                    <c:ptCount val="1"/>
                    <c:pt idx="0">
                      <c:v>Ізяславський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{4312C3CB-A089-4C21-BA3C-E4116371C7C3}</c15:txfldGUID>
                      <c15:f>'графіки '!$C$662</c15:f>
                      <c15:dlblFieldTableCache>
                        <c:ptCount val="1"/>
                        <c:pt idx="0">
                          <c:v>Ізяславський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3CEF-4407-B092-AF22DEBA4A1E}"/>
                </c:ext>
              </c:extLst>
            </c:dLbl>
            <c:dLbl>
              <c:idx val="2"/>
              <c:tx>
                <c:strRef>
                  <c:f>'графіки '!$C$663</c:f>
                  <c:strCache>
                    <c:ptCount val="1"/>
                    <c:pt idx="0">
                      <c:v>Кам'янець-Подільський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{EE335B8B-0977-46E9-A833-50240B8C090C}</c15:txfldGUID>
                      <c15:f>'графіки '!$C$663</c15:f>
                      <c15:dlblFieldTableCache>
                        <c:ptCount val="1"/>
                        <c:pt idx="0">
                          <c:v>Кам'янець-Подільський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3CEF-4407-B092-AF22DEBA4A1E}"/>
                </c:ext>
              </c:extLst>
            </c:dLbl>
            <c:dLbl>
              <c:idx val="3"/>
              <c:tx>
                <c:strRef>
                  <c:f>'графіки '!$C$664</c:f>
                  <c:strCache>
                    <c:ptCount val="1"/>
                    <c:pt idx="0">
                      <c:v>Летичівський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{16DBCABF-02F3-40BB-A017-45E6D7E10BE5}</c15:txfldGUID>
                      <c15:f>'графіки '!$C$664</c15:f>
                      <c15:dlblFieldTableCache>
                        <c:ptCount val="1"/>
                        <c:pt idx="0">
                          <c:v>Летичівський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3CEF-4407-B092-AF22DEBA4A1E}"/>
                </c:ext>
              </c:extLst>
            </c:dLbl>
            <c:dLbl>
              <c:idx val="4"/>
              <c:tx>
                <c:strRef>
                  <c:f>'графіки '!$C$665</c:f>
                  <c:strCache>
                    <c:ptCount val="1"/>
                    <c:pt idx="0">
                      <c:v>Славутський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{07D0A554-0D53-4768-9D7B-F9EC29CBC8EC}</c15:txfldGUID>
                      <c15:f>'графіки '!$C$665</c15:f>
                      <c15:dlblFieldTableCache>
                        <c:ptCount val="1"/>
                        <c:pt idx="0">
                          <c:v>Славутський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3CEF-4407-B092-AF22DEBA4A1E}"/>
                </c:ext>
              </c:extLst>
            </c:dLbl>
            <c:dLbl>
              <c:idx val="5"/>
              <c:tx>
                <c:strRef>
                  <c:f>'графіки '!$C$666</c:f>
                  <c:strCache>
                    <c:ptCount val="1"/>
                    <c:pt idx="0">
                      <c:v>Староконстянтинівський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{779A9DAE-3AD1-4E42-93DC-F25D1A24ACF7}</c15:txfldGUID>
                      <c15:f>'графіки '!$C$666</c15:f>
                      <c15:dlblFieldTableCache>
                        <c:ptCount val="1"/>
                        <c:pt idx="0">
                          <c:v>Староконстянтинівський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3CEF-4407-B092-AF22DEBA4A1E}"/>
                </c:ext>
              </c:extLst>
            </c:dLbl>
            <c:dLbl>
              <c:idx val="6"/>
              <c:tx>
                <c:strRef>
                  <c:f>'графіки '!$C$667</c:f>
                  <c:strCache>
                    <c:ptCount val="1"/>
                    <c:pt idx="0">
                      <c:v>Хмельницький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{57D50573-7381-4401-BF06-B20FBC15FF5D}</c15:txfldGUID>
                      <c15:f>'графіки '!$C$667</c15:f>
                      <c15:dlblFieldTableCache>
                        <c:ptCount val="1"/>
                        <c:pt idx="0">
                          <c:v>Хмельницький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3CEF-4407-B092-AF22DEBA4A1E}"/>
                </c:ext>
              </c:extLst>
            </c:dLbl>
            <c:dLbl>
              <c:idx val="7"/>
              <c:tx>
                <c:strRef>
                  <c:f>'графіки '!$C$668</c:f>
                  <c:strCache>
                    <c:ptCount val="1"/>
                    <c:pt idx="0">
                      <c:v>Шепетівський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{1F5BBB94-D15D-4BBD-9808-BAC159673973}</c15:txfldGUID>
                      <c15:f>'графіки '!$C$668</c15:f>
                      <c15:dlblFieldTableCache>
                        <c:ptCount val="1"/>
                        <c:pt idx="0">
                          <c:v>Шепетівський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3CEF-4407-B092-AF22DEBA4A1E}"/>
                </c:ext>
              </c:extLst>
            </c:dLbl>
            <c:dLbl>
              <c:idx val="8"/>
              <c:tx>
                <c:strRef>
                  <c:f>'графіки '!$C$669</c:f>
                  <c:strCache>
                    <c:ptCount val="1"/>
                    <c:pt idx="0">
                      <c:v>Ярмолинецький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{504B6A69-2BC5-43CD-8F37-59991D450C49}</c15:txfldGUID>
                      <c15:f>'графіки '!$C$669</c15:f>
                      <c15:dlblFieldTableCache>
                        <c:ptCount val="1"/>
                        <c:pt idx="0">
                          <c:v>Ярмолинецький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3CEF-4407-B092-AF22DEBA4A1E}"/>
                </c:ext>
              </c:extLst>
            </c:dLbl>
            <c:dLbl>
              <c:idx val="9"/>
              <c:tx>
                <c:strRef>
                  <c:f>'графіки '!$C$670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{6C6DBCFC-5922-4B4E-8403-B4DBEAC4A6F7}</c15:txfldGUID>
                      <c15:f>'графіки '!$C$670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3CEF-4407-B092-AF22DEBA4A1E}"/>
                </c:ext>
              </c:extLst>
            </c:dLbl>
            <c:dLbl>
              <c:idx val="10"/>
              <c:tx>
                <c:strRef>
                  <c:f>'графіки '!$C$671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{A072589E-2737-4309-AE3B-BF0040B29EB6}</c15:txfldGUID>
                      <c15:f>'графіки '!$C$671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3CEF-4407-B092-AF22DEBA4A1E}"/>
                </c:ext>
              </c:extLst>
            </c:dLbl>
            <c:dLbl>
              <c:idx val="11"/>
              <c:tx>
                <c:strRef>
                  <c:f>'графіки '!$C$672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{8FBFFEE9-9737-4119-A426-060750732010}</c15:txfldGUID>
                      <c15:f>'графіки '!$C$672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3CEF-4407-B092-AF22DEBA4A1E}"/>
                </c:ext>
              </c:extLst>
            </c:dLbl>
            <c:dLbl>
              <c:idx val="12"/>
              <c:tx>
                <c:strRef>
                  <c:f>'графіки '!$C$673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{89500E37-DF1D-4A3C-9B2C-FA06D3A03DC8}</c15:txfldGUID>
                      <c15:f>'графіки '!$C$673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3CEF-4407-B092-AF22DEBA4A1E}"/>
                </c:ext>
              </c:extLst>
            </c:dLbl>
            <c:dLbl>
              <c:idx val="13"/>
              <c:tx>
                <c:strRef>
                  <c:f>'графіки '!$C$674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{870D5ECB-7441-42E4-8077-C21DA15DCEB0}</c15:txfldGUID>
                      <c15:f>'графіки '!$C$674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3CEF-4407-B092-AF22DEBA4A1E}"/>
                </c:ext>
              </c:extLst>
            </c:dLbl>
            <c:dLbl>
              <c:idx val="14"/>
              <c:tx>
                <c:strRef>
                  <c:f>'графіки '!$C$675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{AC055860-972A-446D-B2CE-980787152F80}</c15:txfldGUID>
                      <c15:f>'графіки '!$C$675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3CEF-4407-B092-AF22DEBA4A1E}"/>
                </c:ext>
              </c:extLst>
            </c:dLbl>
            <c:dLbl>
              <c:idx val="15"/>
              <c:tx>
                <c:strRef>
                  <c:f>'графіки '!$C$676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{616A83B5-554A-4301-8AB5-90E3097F564B}</c15:txfldGUID>
                      <c15:f>'графіки '!$C$676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3CEF-4407-B092-AF22DEBA4A1E}"/>
                </c:ext>
              </c:extLst>
            </c:dLbl>
            <c:dLbl>
              <c:idx val="16"/>
              <c:tx>
                <c:strRef>
                  <c:f>'графіки '!$C$677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{72F2E724-17F0-41BA-89DE-3B50DA714AD0}</c15:txfldGUID>
                      <c15:f>'графіки '!$C$677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3CEF-4407-B092-AF22DEBA4A1E}"/>
                </c:ext>
              </c:extLst>
            </c:dLbl>
            <c:dLbl>
              <c:idx val="17"/>
              <c:tx>
                <c:strRef>
                  <c:f>'графіки '!$C$678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{AF4DD112-1A80-423F-AC5A-F581C643F87D}</c15:txfldGUID>
                      <c15:f>'графіки '!$C$678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3CEF-4407-B092-AF22DEBA4A1E}"/>
                </c:ext>
              </c:extLst>
            </c:dLbl>
            <c:dLbl>
              <c:idx val="18"/>
              <c:tx>
                <c:strRef>
                  <c:f>'графіки '!$C$679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{84662BC2-0872-424F-9038-9F0A5E3CDF41}</c15:txfldGUID>
                      <c15:f>'графіки '!$C$679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3CEF-4407-B092-AF22DEBA4A1E}"/>
                </c:ext>
              </c:extLst>
            </c:dLbl>
            <c:dLbl>
              <c:idx val="19"/>
              <c:tx>
                <c:strRef>
                  <c:f>'графіки '!$C$680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{8353C5FA-E8DB-46D2-8B75-232FB45173B7}</c15:txfldGUID>
                      <c15:f>'графіки '!$C$680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3CEF-4407-B092-AF22DEBA4A1E}"/>
                </c:ext>
              </c:extLst>
            </c:dLbl>
            <c:dLbl>
              <c:idx val="20"/>
              <c:tx>
                <c:strRef>
                  <c:f>'графіки '!$C$681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{72A98B7A-FD54-437D-95CA-981B1ADFCE0A}</c15:txfldGUID>
                      <c15:f>'графіки '!$C$681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3CEF-4407-B092-AF22DEBA4A1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'!$H$661:$H$681</c:f>
              <c:numCache>
                <c:formatCode>0%</c:formatCode>
                <c:ptCount val="21"/>
                <c:pt idx="0">
                  <c:v>0.32999999999999996</c:v>
                </c:pt>
                <c:pt idx="1">
                  <c:v>-0.33999999999999997</c:v>
                </c:pt>
                <c:pt idx="2">
                  <c:v>-0.30000000000000004</c:v>
                </c:pt>
                <c:pt idx="3">
                  <c:v>-0.26</c:v>
                </c:pt>
                <c:pt idx="4">
                  <c:v>-2.0000000000000018E-2</c:v>
                </c:pt>
                <c:pt idx="5">
                  <c:v>0.27</c:v>
                </c:pt>
                <c:pt idx="6">
                  <c:v>0.38</c:v>
                </c:pt>
                <c:pt idx="7">
                  <c:v>-0.24</c:v>
                </c:pt>
                <c:pt idx="8">
                  <c:v>-0.32</c:v>
                </c:pt>
              </c:numCache>
            </c:numRef>
          </c:xVal>
          <c:yVal>
            <c:numRef>
              <c:f>'графіки '!$I$661:$I$681</c:f>
              <c:numCache>
                <c:formatCode>0%</c:formatCode>
                <c:ptCount val="21"/>
                <c:pt idx="0">
                  <c:v>-0.22999999999999993</c:v>
                </c:pt>
                <c:pt idx="1">
                  <c:v>-1.1000000000000001</c:v>
                </c:pt>
                <c:pt idx="2">
                  <c:v>-0.65</c:v>
                </c:pt>
                <c:pt idx="3">
                  <c:v>-2.17</c:v>
                </c:pt>
                <c:pt idx="4">
                  <c:v>0</c:v>
                </c:pt>
                <c:pt idx="5">
                  <c:v>-0.79999999999999993</c:v>
                </c:pt>
                <c:pt idx="6">
                  <c:v>-0.43</c:v>
                </c:pt>
                <c:pt idx="7">
                  <c:v>-3.0000000000000034E-2</c:v>
                </c:pt>
                <c:pt idx="8">
                  <c:v>-0.31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5-3CEF-4407-B092-AF22DEBA4A1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2770176"/>
        <c:axId val="122772096"/>
      </c:scatterChart>
      <c:valAx>
        <c:axId val="122770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2772096"/>
        <c:crosses val="autoZero"/>
        <c:crossBetween val="midCat"/>
      </c:valAx>
      <c:valAx>
        <c:axId val="122772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2770176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/>
              <a:t>Рейтинги </a:t>
            </a:r>
            <a:r>
              <a:rPr lang="uk-UA" sz="1800" u="sng"/>
              <a:t>ОС Черкаської області</a:t>
            </a:r>
            <a:r>
              <a:rPr lang="uk-UA" sz="1800" baseline="0"/>
              <a:t> </a:t>
            </a:r>
            <a:r>
              <a:rPr lang="uk-UA" sz="1800" b="1" i="0" u="none" strike="noStrike" baseline="0">
                <a:effectLst/>
              </a:rPr>
              <a:t>за І півріччя 2020 року</a:t>
            </a:r>
            <a:endParaRPr lang="uk-UA" sz="18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'!$C$683</c:f>
                  <c:strCache>
                    <c:ptCount val="1"/>
                    <c:pt idx="0">
                      <c:v>Звенигородський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{218E5BA9-54C0-4508-BE4D-0CEB5AC65C13}</c15:txfldGUID>
                      <c15:f>'графіки '!$C$683</c15:f>
                      <c15:dlblFieldTableCache>
                        <c:ptCount val="1"/>
                        <c:pt idx="0">
                          <c:v>Звенигородський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5264-4265-9DE9-F2403D690F3F}"/>
                </c:ext>
              </c:extLst>
            </c:dLbl>
            <c:dLbl>
              <c:idx val="1"/>
              <c:tx>
                <c:strRef>
                  <c:f>'графіки '!$C$684</c:f>
                  <c:strCache>
                    <c:ptCount val="1"/>
                    <c:pt idx="0">
                      <c:v>Золотоніський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{97883232-D021-4F12-AB96-39C42C53E71E}</c15:txfldGUID>
                      <c15:f>'графіки '!$C$684</c15:f>
                      <c15:dlblFieldTableCache>
                        <c:ptCount val="1"/>
                        <c:pt idx="0">
                          <c:v>Золотоніський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5264-4265-9DE9-F2403D690F3F}"/>
                </c:ext>
              </c:extLst>
            </c:dLbl>
            <c:dLbl>
              <c:idx val="2"/>
              <c:tx>
                <c:strRef>
                  <c:f>'графіки '!$C$685</c:f>
                  <c:strCache>
                    <c:ptCount val="1"/>
                    <c:pt idx="0">
                      <c:v>Канівський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{AD190251-071B-4C9F-86EC-EB116E99C5E6}</c15:txfldGUID>
                      <c15:f>'графіки '!$C$685</c15:f>
                      <c15:dlblFieldTableCache>
                        <c:ptCount val="1"/>
                        <c:pt idx="0">
                          <c:v>Канівський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5264-4265-9DE9-F2403D690F3F}"/>
                </c:ext>
              </c:extLst>
            </c:dLbl>
            <c:dLbl>
              <c:idx val="3"/>
              <c:tx>
                <c:strRef>
                  <c:f>'графіки '!$C$686</c:f>
                  <c:strCache>
                    <c:ptCount val="1"/>
                    <c:pt idx="0">
                      <c:v>Корсунь-Шевченківський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{EBF75E9A-4413-4CCB-A46F-75E1CF972207}</c15:txfldGUID>
                      <c15:f>'графіки '!$C$686</c15:f>
                      <c15:dlblFieldTableCache>
                        <c:ptCount val="1"/>
                        <c:pt idx="0">
                          <c:v>Корсунь-Шевченківський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5264-4265-9DE9-F2403D690F3F}"/>
                </c:ext>
              </c:extLst>
            </c:dLbl>
            <c:dLbl>
              <c:idx val="4"/>
              <c:tx>
                <c:strRef>
                  <c:f>'графіки '!$C$687</c:f>
                  <c:strCache>
                    <c:ptCount val="1"/>
                    <c:pt idx="0">
                      <c:v>Монастирищенський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{E0D4ED24-1789-4B95-9EEB-8D573852FBE5}</c15:txfldGUID>
                      <c15:f>'графіки '!$C$687</c15:f>
                      <c15:dlblFieldTableCache>
                        <c:ptCount val="1"/>
                        <c:pt idx="0">
                          <c:v>Монастирищенський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5264-4265-9DE9-F2403D690F3F}"/>
                </c:ext>
              </c:extLst>
            </c:dLbl>
            <c:dLbl>
              <c:idx val="5"/>
              <c:tx>
                <c:strRef>
                  <c:f>'графіки '!$C$688</c:f>
                  <c:strCache>
                    <c:ptCount val="1"/>
                    <c:pt idx="0">
                      <c:v>Смілянський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{E94D2F29-C932-4C51-A479-4415D5B7FC73}</c15:txfldGUID>
                      <c15:f>'графіки '!$C$688</c15:f>
                      <c15:dlblFieldTableCache>
                        <c:ptCount val="1"/>
                        <c:pt idx="0">
                          <c:v>Смілянський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5264-4265-9DE9-F2403D690F3F}"/>
                </c:ext>
              </c:extLst>
            </c:dLbl>
            <c:dLbl>
              <c:idx val="6"/>
              <c:tx>
                <c:strRef>
                  <c:f>'графіки '!$C$689</c:f>
                  <c:strCache>
                    <c:ptCount val="1"/>
                    <c:pt idx="0">
                      <c:v>Тальнівський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{8C417B8D-1919-4FFD-98E7-386F1253A742}</c15:txfldGUID>
                      <c15:f>'графіки '!$C$689</c15:f>
                      <c15:dlblFieldTableCache>
                        <c:ptCount val="1"/>
                        <c:pt idx="0">
                          <c:v>Тальнівський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5264-4265-9DE9-F2403D690F3F}"/>
                </c:ext>
              </c:extLst>
            </c:dLbl>
            <c:dLbl>
              <c:idx val="7"/>
              <c:tx>
                <c:strRef>
                  <c:f>'графіки '!$C$690</c:f>
                  <c:strCache>
                    <c:ptCount val="1"/>
                    <c:pt idx="0">
                      <c:v>Уманський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{ACDB5365-2D78-42A9-ADF1-03E00ED09DFB}</c15:txfldGUID>
                      <c15:f>'графіки '!$C$690</c15:f>
                      <c15:dlblFieldTableCache>
                        <c:ptCount val="1"/>
                        <c:pt idx="0">
                          <c:v>Уманський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5264-4265-9DE9-F2403D690F3F}"/>
                </c:ext>
              </c:extLst>
            </c:dLbl>
            <c:dLbl>
              <c:idx val="8"/>
              <c:tx>
                <c:strRef>
                  <c:f>'графіки '!$C$691</c:f>
                  <c:strCache>
                    <c:ptCount val="1"/>
                    <c:pt idx="0">
                      <c:v>Черкаський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{6CD5F69E-7681-442A-8D9E-ECC3DFC8F5B2}</c15:txfldGUID>
                      <c15:f>'графіки '!$C$691</c15:f>
                      <c15:dlblFieldTableCache>
                        <c:ptCount val="1"/>
                        <c:pt idx="0">
                          <c:v>Черкаський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5264-4265-9DE9-F2403D690F3F}"/>
                </c:ext>
              </c:extLst>
            </c:dLbl>
            <c:dLbl>
              <c:idx val="9"/>
              <c:tx>
                <c:strRef>
                  <c:f>'графіки '!$C$692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{A5ED5ABC-BE9F-4609-9BC2-0AB0427E9C77}</c15:txfldGUID>
                      <c15:f>'графіки '!$C$692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5264-4265-9DE9-F2403D690F3F}"/>
                </c:ext>
              </c:extLst>
            </c:dLbl>
            <c:dLbl>
              <c:idx val="10"/>
              <c:tx>
                <c:strRef>
                  <c:f>'графіки '!$C$693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{3C1C4DD7-3796-404A-A1A8-BF451B832958}</c15:txfldGUID>
                      <c15:f>'графіки '!$C$693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5264-4265-9DE9-F2403D690F3F}"/>
                </c:ext>
              </c:extLst>
            </c:dLbl>
            <c:dLbl>
              <c:idx val="11"/>
              <c:tx>
                <c:strRef>
                  <c:f>'графіки '!$C$694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{7CAB8649-1A3A-4579-9904-4276389BD735}</c15:txfldGUID>
                      <c15:f>'графіки '!$C$694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5264-4265-9DE9-F2403D690F3F}"/>
                </c:ext>
              </c:extLst>
            </c:dLbl>
            <c:dLbl>
              <c:idx val="12"/>
              <c:tx>
                <c:strRef>
                  <c:f>'графіки '!$C$695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{E461D91E-C338-424B-8BB3-50627668A896}</c15:txfldGUID>
                      <c15:f>'графіки '!$C$695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5264-4265-9DE9-F2403D690F3F}"/>
                </c:ext>
              </c:extLst>
            </c:dLbl>
            <c:dLbl>
              <c:idx val="13"/>
              <c:tx>
                <c:strRef>
                  <c:f>'графіки '!$C$696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{1CAA1D46-2A9C-481A-9023-41C2C2C17B64}</c15:txfldGUID>
                      <c15:f>'графіки '!$C$696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5264-4265-9DE9-F2403D690F3F}"/>
                </c:ext>
              </c:extLst>
            </c:dLbl>
            <c:dLbl>
              <c:idx val="14"/>
              <c:tx>
                <c:strRef>
                  <c:f>'графіки '!$C$697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{4514059D-42A9-4B8A-9F3E-3E304FF26A40}</c15:txfldGUID>
                      <c15:f>'графіки '!$C$697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5264-4265-9DE9-F2403D690F3F}"/>
                </c:ext>
              </c:extLst>
            </c:dLbl>
            <c:dLbl>
              <c:idx val="15"/>
              <c:tx>
                <c:strRef>
                  <c:f>'графіки '!$C$698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{A1096AE5-86F9-46D5-BA32-3FA7908ABA0B}</c15:txfldGUID>
                      <c15:f>'графіки '!$C$698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5264-4265-9DE9-F2403D690F3F}"/>
                </c:ext>
              </c:extLst>
            </c:dLbl>
            <c:dLbl>
              <c:idx val="16"/>
              <c:tx>
                <c:strRef>
                  <c:f>'графіки '!$C$699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{F4337734-9478-4578-9B1F-7E2A35DAC31D}</c15:txfldGUID>
                      <c15:f>'графіки '!$C$699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5264-4265-9DE9-F2403D690F3F}"/>
                </c:ext>
              </c:extLst>
            </c:dLbl>
            <c:dLbl>
              <c:idx val="17"/>
              <c:tx>
                <c:strRef>
                  <c:f>'графіки '!$C$700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{4784B577-7FEA-4965-83AE-106C0254E4C8}</c15:txfldGUID>
                      <c15:f>'графіки '!$C$700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5264-4265-9DE9-F2403D690F3F}"/>
                </c:ext>
              </c:extLst>
            </c:dLbl>
            <c:dLbl>
              <c:idx val="18"/>
              <c:tx>
                <c:strRef>
                  <c:f>'графіки '!$C$701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{F87B94CF-E264-40F4-8BC1-4285E2B39845}</c15:txfldGUID>
                      <c15:f>'графіки '!$C$701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5264-4265-9DE9-F2403D690F3F}"/>
                </c:ext>
              </c:extLst>
            </c:dLbl>
            <c:dLbl>
              <c:idx val="19"/>
              <c:tx>
                <c:strRef>
                  <c:f>'графіки '!$C$702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{5C6803CA-74CF-4973-AE69-179FBA53CA42}</c15:txfldGUID>
                      <c15:f>'графіки '!$C$702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5264-4265-9DE9-F2403D690F3F}"/>
                </c:ext>
              </c:extLst>
            </c:dLbl>
            <c:dLbl>
              <c:idx val="20"/>
              <c:tx>
                <c:strRef>
                  <c:f>'графіки '!$C$703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{C8F8DD97-D280-4808-94B7-4FF2C361B799}</c15:txfldGUID>
                      <c15:f>'графіки '!$C$703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5264-4265-9DE9-F2403D690F3F}"/>
                </c:ext>
              </c:extLst>
            </c:dLbl>
            <c:dLbl>
              <c:idx val="21"/>
              <c:tx>
                <c:strRef>
                  <c:f>'графіки '!$C$704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{D2808EEC-3868-43B2-801D-E569710EC54B}</c15:txfldGUID>
                      <c15:f>'графіки '!$C$704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5264-4265-9DE9-F2403D690F3F}"/>
                </c:ext>
              </c:extLst>
            </c:dLbl>
            <c:dLbl>
              <c:idx val="22"/>
              <c:tx>
                <c:strRef>
                  <c:f>'графіки '!$C$705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{5F32BE15-DAE3-4750-BBDD-4736736EE1A8}</c15:txfldGUID>
                      <c15:f>'графіки '!$C$705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5264-4265-9DE9-F2403D690F3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'!$H$683:$H$705</c:f>
              <c:numCache>
                <c:formatCode>0%</c:formatCode>
                <c:ptCount val="23"/>
                <c:pt idx="0">
                  <c:v>-0.87</c:v>
                </c:pt>
                <c:pt idx="1">
                  <c:v>0.51</c:v>
                </c:pt>
                <c:pt idx="2">
                  <c:v>0.7</c:v>
                </c:pt>
                <c:pt idx="3">
                  <c:v>-0.41000000000000003</c:v>
                </c:pt>
                <c:pt idx="4">
                  <c:v>-0.48</c:v>
                </c:pt>
                <c:pt idx="5">
                  <c:v>1.03</c:v>
                </c:pt>
                <c:pt idx="6">
                  <c:v>-0.51999999999999991</c:v>
                </c:pt>
                <c:pt idx="7">
                  <c:v>0.14000000000000001</c:v>
                </c:pt>
                <c:pt idx="8">
                  <c:v>0.39999999999999997</c:v>
                </c:pt>
              </c:numCache>
            </c:numRef>
          </c:xVal>
          <c:yVal>
            <c:numRef>
              <c:f>'графіки '!$I$683:$I$705</c:f>
              <c:numCache>
                <c:formatCode>0%</c:formatCode>
                <c:ptCount val="23"/>
                <c:pt idx="0">
                  <c:v>-1.25</c:v>
                </c:pt>
                <c:pt idx="1">
                  <c:v>-1.06</c:v>
                </c:pt>
                <c:pt idx="2">
                  <c:v>-0.58000000000000007</c:v>
                </c:pt>
                <c:pt idx="3">
                  <c:v>-1.8399999999999999</c:v>
                </c:pt>
                <c:pt idx="4">
                  <c:v>-0.84</c:v>
                </c:pt>
                <c:pt idx="5">
                  <c:v>-0.73</c:v>
                </c:pt>
                <c:pt idx="6">
                  <c:v>-0.24</c:v>
                </c:pt>
                <c:pt idx="7">
                  <c:v>-1.7400000000000002</c:v>
                </c:pt>
                <c:pt idx="8">
                  <c:v>-0.28000000000000003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7-5264-4265-9DE9-F2403D690F3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3235712"/>
        <c:axId val="123258368"/>
      </c:scatterChart>
      <c:valAx>
        <c:axId val="123235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3258368"/>
        <c:crosses val="autoZero"/>
        <c:crossBetween val="midCat"/>
      </c:valAx>
      <c:valAx>
        <c:axId val="123258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3235712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7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700"/>
              <a:t>Рейтинги </a:t>
            </a:r>
            <a:r>
              <a:rPr lang="uk-UA" sz="1700" u="sng"/>
              <a:t>ОС Чернівецької області</a:t>
            </a:r>
            <a:r>
              <a:rPr lang="uk-UA" sz="1700" u="sng" baseline="0"/>
              <a:t> </a:t>
            </a:r>
            <a:r>
              <a:rPr lang="uk-UA" sz="1700" b="1" i="0" u="none" strike="noStrike" baseline="0">
                <a:effectLst/>
              </a:rPr>
              <a:t>за І півріччя 2020 року</a:t>
            </a:r>
            <a:endParaRPr lang="uk-UA" sz="1700"/>
          </a:p>
        </c:rich>
      </c:tx>
      <c:layout>
        <c:manualLayout>
          <c:xMode val="edge"/>
          <c:yMode val="edge"/>
          <c:x val="0.16241920682019059"/>
          <c:y val="8.577459791208120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762085170353802E-2"/>
          <c:y val="0.1089144438645166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'!$C$707</c:f>
                  <c:strCache>
                    <c:ptCount val="1"/>
                    <c:pt idx="0">
                      <c:v>Вижницький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{E8CBB419-9A22-46F6-BF7C-8EF060F2EB64}</c15:txfldGUID>
                      <c15:f>'графіки '!$C$707</c15:f>
                      <c15:dlblFieldTableCache>
                        <c:ptCount val="1"/>
                        <c:pt idx="0">
                          <c:v>Вижницький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A81C-41CB-AD12-013C2EFA56C9}"/>
                </c:ext>
              </c:extLst>
            </c:dLbl>
            <c:dLbl>
              <c:idx val="1"/>
              <c:tx>
                <c:strRef>
                  <c:f>'графіки '!$C$708</c:f>
                  <c:strCache>
                    <c:ptCount val="1"/>
                    <c:pt idx="0">
                      <c:v>Кіцманський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{E09A9F5C-0155-4262-AD22-D5C06F80DDC7}</c15:txfldGUID>
                      <c15:f>'графіки '!$C$708</c15:f>
                      <c15:dlblFieldTableCache>
                        <c:ptCount val="1"/>
                        <c:pt idx="0">
                          <c:v>Кіцманський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A81C-41CB-AD12-013C2EFA56C9}"/>
                </c:ext>
              </c:extLst>
            </c:dLbl>
            <c:dLbl>
              <c:idx val="2"/>
              <c:tx>
                <c:strRef>
                  <c:f>'графіки '!$C$709</c:f>
                  <c:strCache>
                    <c:ptCount val="1"/>
                    <c:pt idx="0">
                      <c:v>Новоселицький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{EFC0809B-46D5-4345-9BFC-39E1D9081ED2}</c15:txfldGUID>
                      <c15:f>'графіки '!$C$709</c15:f>
                      <c15:dlblFieldTableCache>
                        <c:ptCount val="1"/>
                        <c:pt idx="0">
                          <c:v>Новоселицький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A81C-41CB-AD12-013C2EFA56C9}"/>
                </c:ext>
              </c:extLst>
            </c:dLbl>
            <c:dLbl>
              <c:idx val="3"/>
              <c:tx>
                <c:strRef>
                  <c:f>'графіки '!$C$710</c:f>
                  <c:strCache>
                    <c:ptCount val="1"/>
                    <c:pt idx="0">
                      <c:v>Окружний суд м.Чернівців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{92E57673-5F3B-4A49-8A23-3B4A59A551CF}</c15:txfldGUID>
                      <c15:f>'графіки '!$C$710</c15:f>
                      <c15:dlblFieldTableCache>
                        <c:ptCount val="1"/>
                        <c:pt idx="0">
                          <c:v>Окружний суд м.Чернівців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A81C-41CB-AD12-013C2EFA56C9}"/>
                </c:ext>
              </c:extLst>
            </c:dLbl>
            <c:dLbl>
              <c:idx val="4"/>
              <c:tx>
                <c:strRef>
                  <c:f>'графіки '!$C$711</c:f>
                  <c:strCache>
                    <c:ptCount val="1"/>
                    <c:pt idx="0">
                      <c:v>Сокирянський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{4E7D7BB8-F6A8-4824-AEAB-0928F076E661}</c15:txfldGUID>
                      <c15:f>'графіки '!$C$711</c15:f>
                      <c15:dlblFieldTableCache>
                        <c:ptCount val="1"/>
                        <c:pt idx="0">
                          <c:v>Сокирянський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A81C-41CB-AD12-013C2EFA56C9}"/>
                </c:ext>
              </c:extLst>
            </c:dLbl>
            <c:dLbl>
              <c:idx val="5"/>
              <c:tx>
                <c:strRef>
                  <c:f>'графіки '!$C$712</c:f>
                  <c:strCache>
                    <c:ptCount val="1"/>
                    <c:pt idx="0">
                      <c:v>Сторожинецький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{CEB5B521-91F6-4303-B2E2-526A56EDDB6D}</c15:txfldGUID>
                      <c15:f>'графіки '!$C$712</c15:f>
                      <c15:dlblFieldTableCache>
                        <c:ptCount val="1"/>
                        <c:pt idx="0">
                          <c:v>Сторожинецький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A81C-41CB-AD12-013C2EFA56C9}"/>
                </c:ext>
              </c:extLst>
            </c:dLbl>
            <c:dLbl>
              <c:idx val="6"/>
              <c:tx>
                <c:strRef>
                  <c:f>'графіки '!$C$713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{5E7A737A-D230-46CE-81B2-4BC19E34A960}</c15:txfldGUID>
                      <c15:f>'графіки '!$C$713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A81C-41CB-AD12-013C2EFA56C9}"/>
                </c:ext>
              </c:extLst>
            </c:dLbl>
            <c:dLbl>
              <c:idx val="7"/>
              <c:tx>
                <c:strRef>
                  <c:f>'графіки '!$C$714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{670FE415-CA8C-4043-8DEC-9379C436F141}</c15:txfldGUID>
                      <c15:f>'графіки '!$C$714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A81C-41CB-AD12-013C2EFA56C9}"/>
                </c:ext>
              </c:extLst>
            </c:dLbl>
            <c:dLbl>
              <c:idx val="8"/>
              <c:tx>
                <c:strRef>
                  <c:f>'графіки '!$C$715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{C679B8BE-ECDF-40B2-800C-826C83D12E0F}</c15:txfldGUID>
                      <c15:f>'графіки '!$C$715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A81C-41CB-AD12-013C2EFA56C9}"/>
                </c:ext>
              </c:extLst>
            </c:dLbl>
            <c:dLbl>
              <c:idx val="9"/>
              <c:tx>
                <c:strRef>
                  <c:f>'графіки '!$C$716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{99D2A80B-5DCB-4310-8213-56A0B5260672}</c15:txfldGUID>
                      <c15:f>'графіки '!$C$716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A81C-41CB-AD12-013C2EFA56C9}"/>
                </c:ext>
              </c:extLst>
            </c:dLbl>
            <c:dLbl>
              <c:idx val="10"/>
              <c:tx>
                <c:strRef>
                  <c:f>'графіки '!$C$717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{75FD78C3-6B7B-4CE4-B291-CCBA49BBD019}</c15:txfldGUID>
                      <c15:f>'графіки '!$C$717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A81C-41CB-AD12-013C2EFA56C9}"/>
                </c:ext>
              </c:extLst>
            </c:dLbl>
            <c:dLbl>
              <c:idx val="11"/>
              <c:tx>
                <c:strRef>
                  <c:f>'графіки '!$C$718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{9CECF960-7DE7-4287-B467-079A1CE0A5E7}</c15:txfldGUID>
                      <c15:f>'графіки '!$C$718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A81C-41CB-AD12-013C2EFA56C9}"/>
                </c:ext>
              </c:extLst>
            </c:dLbl>
            <c:dLbl>
              <c:idx val="12"/>
              <c:tx>
                <c:strRef>
                  <c:f>'графіки '!$C$719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{92133E9A-AC21-43D6-A04C-56CE155B3B7C}</c15:txfldGUID>
                      <c15:f>'графіки '!$C$719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A81C-41CB-AD12-013C2EFA56C9}"/>
                </c:ext>
              </c:extLst>
            </c:dLbl>
            <c:dLbl>
              <c:idx val="13"/>
              <c:tx>
                <c:strRef>
                  <c:f>'графіки '!$C$720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{87A0B07E-D658-4D7D-B4A7-7EBBEAAEE63D}</c15:txfldGUID>
                      <c15:f>'графіки '!$C$720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A81C-41CB-AD12-013C2EFA56C9}"/>
                </c:ext>
              </c:extLst>
            </c:dLbl>
            <c:dLbl>
              <c:idx val="14"/>
              <c:tx>
                <c:strRef>
                  <c:f>'графіки '!$C$721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{54085BC6-FCD5-4745-A463-80B11C89F16E}</c15:txfldGUID>
                      <c15:f>'графіки '!$C$721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A81C-41CB-AD12-013C2EFA56C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'!$H$707:$H$721</c:f>
              <c:numCache>
                <c:formatCode>0%</c:formatCode>
                <c:ptCount val="15"/>
                <c:pt idx="0">
                  <c:v>-0.22</c:v>
                </c:pt>
                <c:pt idx="1">
                  <c:v>3.999999999999998E-2</c:v>
                </c:pt>
                <c:pt idx="2">
                  <c:v>-0.47</c:v>
                </c:pt>
                <c:pt idx="3">
                  <c:v>0.25</c:v>
                </c:pt>
                <c:pt idx="4">
                  <c:v>-0.23</c:v>
                </c:pt>
                <c:pt idx="5">
                  <c:v>0.22000000000000003</c:v>
                </c:pt>
              </c:numCache>
            </c:numRef>
          </c:xVal>
          <c:yVal>
            <c:numRef>
              <c:f>'графіки '!$I$707:$I$721</c:f>
              <c:numCache>
                <c:formatCode>0%</c:formatCode>
                <c:ptCount val="15"/>
                <c:pt idx="0">
                  <c:v>-0.78999999999999992</c:v>
                </c:pt>
                <c:pt idx="1">
                  <c:v>0.20999999999999996</c:v>
                </c:pt>
                <c:pt idx="2">
                  <c:v>-0.65</c:v>
                </c:pt>
                <c:pt idx="3">
                  <c:v>-3.9999999999999966E-2</c:v>
                </c:pt>
                <c:pt idx="4">
                  <c:v>6.0000000000000012E-2</c:v>
                </c:pt>
                <c:pt idx="5">
                  <c:v>-0.54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A81C-41CB-AD12-013C2EFA56C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3595776"/>
        <c:axId val="123630720"/>
      </c:scatterChart>
      <c:valAx>
        <c:axId val="123595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3630720"/>
        <c:crosses val="autoZero"/>
        <c:crossBetween val="midCat"/>
      </c:valAx>
      <c:valAx>
        <c:axId val="123630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3595776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7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700"/>
              <a:t>Рейтинги </a:t>
            </a:r>
            <a:r>
              <a:rPr lang="uk-UA" sz="1700" u="sng"/>
              <a:t>ОС Чернігівської області</a:t>
            </a:r>
            <a:r>
              <a:rPr lang="uk-UA" sz="1700" baseline="0"/>
              <a:t> </a:t>
            </a:r>
            <a:r>
              <a:rPr lang="uk-UA" sz="1700" b="1" i="0" u="none" strike="noStrike" baseline="0">
                <a:effectLst/>
              </a:rPr>
              <a:t>за І півріччя 2020 року</a:t>
            </a:r>
            <a:endParaRPr lang="uk-UA" sz="17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0891454112060257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{8EFC767E-2051-474F-83AD-D5A8F4337C09}</c15:txfldGUID>
                      <c15:f>'графіки '!#REF!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5BDB-438C-A32B-9D3A2A48E11E}"/>
                </c:ext>
              </c:extLst>
            </c:dLbl>
            <c:dLbl>
              <c:idx val="1"/>
              <c:tx>
                <c:strRef>
                  <c:f>'графіки '!$C$723</c:f>
                  <c:strCache>
                    <c:ptCount val="1"/>
                    <c:pt idx="0">
                      <c:v>Бахмацький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{DA878345-53B4-415D-954C-2888F87E2F85}</c15:txfldGUID>
                      <c15:f>'графіки '!$C$723</c15:f>
                      <c15:dlblFieldTableCache>
                        <c:ptCount val="1"/>
                        <c:pt idx="0">
                          <c:v>Бахмацький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5BDB-438C-A32B-9D3A2A48E11E}"/>
                </c:ext>
              </c:extLst>
            </c:dLbl>
            <c:dLbl>
              <c:idx val="2"/>
              <c:tx>
                <c:strRef>
                  <c:f>'графіки '!$C$724</c:f>
                  <c:strCache>
                    <c:ptCount val="1"/>
                    <c:pt idx="0">
                      <c:v>Ічнянський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{33C342A9-B0BC-4A01-A3A2-AF74A77F0ED1}</c15:txfldGUID>
                      <c15:f>'графіки '!$C$724</c15:f>
                      <c15:dlblFieldTableCache>
                        <c:ptCount val="1"/>
                        <c:pt idx="0">
                          <c:v>Ічнянський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5BDB-438C-A32B-9D3A2A48E11E}"/>
                </c:ext>
              </c:extLst>
            </c:dLbl>
            <c:dLbl>
              <c:idx val="3"/>
              <c:tx>
                <c:strRef>
                  <c:f>'графіки '!$C$725</c:f>
                  <c:strCache>
                    <c:ptCount val="1"/>
                    <c:pt idx="0">
                      <c:v>Козелецький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{1D709F6B-7644-4FCF-9C29-00F3C1A59613}</c15:txfldGUID>
                      <c15:f>'графіки '!$C$725</c15:f>
                      <c15:dlblFieldTableCache>
                        <c:ptCount val="1"/>
                        <c:pt idx="0">
                          <c:v>Козелецький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5BDB-438C-A32B-9D3A2A48E11E}"/>
                </c:ext>
              </c:extLst>
            </c:dLbl>
            <c:dLbl>
              <c:idx val="4"/>
              <c:tx>
                <c:strRef>
                  <c:f>'графіки '!$C$726</c:f>
                  <c:strCache>
                    <c:ptCount val="1"/>
                    <c:pt idx="0">
                      <c:v>Корюківський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{1BCC93A4-D49D-45D0-BF62-913BD83ADF4D}</c15:txfldGUID>
                      <c15:f>'графіки '!$C$726</c15:f>
                      <c15:dlblFieldTableCache>
                        <c:ptCount val="1"/>
                        <c:pt idx="0">
                          <c:v>Корюківський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5BDB-438C-A32B-9D3A2A48E11E}"/>
                </c:ext>
              </c:extLst>
            </c:dLbl>
            <c:dLbl>
              <c:idx val="5"/>
              <c:tx>
                <c:strRef>
                  <c:f>'графіки '!$C$727</c:f>
                  <c:strCache>
                    <c:ptCount val="1"/>
                    <c:pt idx="0">
                      <c:v>Менський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{BD58B076-DD91-42B1-936A-1A52583AA84F}</c15:txfldGUID>
                      <c15:f>'графіки '!$C$727</c15:f>
                      <c15:dlblFieldTableCache>
                        <c:ptCount val="1"/>
                        <c:pt idx="0">
                          <c:v>Менський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5BDB-438C-A32B-9D3A2A48E11E}"/>
                </c:ext>
              </c:extLst>
            </c:dLbl>
            <c:dLbl>
              <c:idx val="6"/>
              <c:tx>
                <c:strRef>
                  <c:f>'графіки '!$C$728</c:f>
                  <c:strCache>
                    <c:ptCount val="1"/>
                    <c:pt idx="0">
                      <c:v>Ніжинський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{B0ED9486-EEB4-48A8-B211-A3875D0900A0}</c15:txfldGUID>
                      <c15:f>'графіки '!$C$728</c15:f>
                      <c15:dlblFieldTableCache>
                        <c:ptCount val="1"/>
                        <c:pt idx="0">
                          <c:v>Ніжинський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5BDB-438C-A32B-9D3A2A48E11E}"/>
                </c:ext>
              </c:extLst>
            </c:dLbl>
            <c:dLbl>
              <c:idx val="7"/>
              <c:tx>
                <c:strRef>
                  <c:f>'графіки '!$C$729</c:f>
                  <c:strCache>
                    <c:ptCount val="1"/>
                    <c:pt idx="0">
                      <c:v>Новгород-Сіверський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{FDA1D1DC-DA79-41DA-BDB9-97EB0C644927}</c15:txfldGUID>
                      <c15:f>'графіки '!$C$729</c15:f>
                      <c15:dlblFieldTableCache>
                        <c:ptCount val="1"/>
                        <c:pt idx="0">
                          <c:v>Новгород-Сіверський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5BDB-438C-A32B-9D3A2A48E11E}"/>
                </c:ext>
              </c:extLst>
            </c:dLbl>
            <c:dLbl>
              <c:idx val="8"/>
              <c:tx>
                <c:strRef>
                  <c:f>'графіки '!$C$730</c:f>
                  <c:strCache>
                    <c:ptCount val="1"/>
                    <c:pt idx="0">
                      <c:v>Окружний суд м.Чернігова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{72896154-D4F6-40BA-8966-673BACE13E94}</c15:txfldGUID>
                      <c15:f>'графіки '!$C$730</c15:f>
                      <c15:dlblFieldTableCache>
                        <c:ptCount val="1"/>
                        <c:pt idx="0">
                          <c:v>Окружний суд м.Чернігова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5BDB-438C-A32B-9D3A2A48E11E}"/>
                </c:ext>
              </c:extLst>
            </c:dLbl>
            <c:dLbl>
              <c:idx val="9"/>
              <c:tx>
                <c:strRef>
                  <c:f>'графіки '!$C$731</c:f>
                  <c:strCache>
                    <c:ptCount val="1"/>
                    <c:pt idx="0">
                      <c:v>Прилуцький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{0C7FDD2E-5402-42FC-86A9-8841CBA7AB33}</c15:txfldGUID>
                      <c15:f>'графіки '!$C$731</c15:f>
                      <c15:dlblFieldTableCache>
                        <c:ptCount val="1"/>
                        <c:pt idx="0">
                          <c:v>Прилуцький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5BDB-438C-A32B-9D3A2A48E11E}"/>
                </c:ext>
              </c:extLst>
            </c:dLbl>
            <c:dLbl>
              <c:idx val="10"/>
              <c:tx>
                <c:strRef>
                  <c:f>'графіки '!$C$732</c:f>
                  <c:strCache>
                    <c:ptCount val="1"/>
                    <c:pt idx="0">
                      <c:v>Ріпкинський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{26435FD1-FB28-4001-8CC2-91830F1B693E}</c15:txfldGUID>
                      <c15:f>'графіки '!$C$732</c15:f>
                      <c15:dlblFieldTableCache>
                        <c:ptCount val="1"/>
                        <c:pt idx="0">
                          <c:v>Ріпкинський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5BDB-438C-A32B-9D3A2A48E11E}"/>
                </c:ext>
              </c:extLst>
            </c:dLbl>
            <c:dLbl>
              <c:idx val="11"/>
              <c:tx>
                <c:strRef>
                  <c:f>'графіки '!$C$733</c:f>
                  <c:strCache>
                    <c:ptCount val="1"/>
                    <c:pt idx="0">
                      <c:v>Чернігівський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{F8CEB10D-792F-4D7B-8D2D-B0430270A491}</c15:txfldGUID>
                      <c15:f>'графіки '!$C$733</c15:f>
                      <c15:dlblFieldTableCache>
                        <c:ptCount val="1"/>
                        <c:pt idx="0">
                          <c:v>Чернігівський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5BDB-438C-A32B-9D3A2A48E11E}"/>
                </c:ext>
              </c:extLst>
            </c:dLbl>
            <c:dLbl>
              <c:idx val="12"/>
              <c:tx>
                <c:strRef>
                  <c:f>'графіки '!$C$734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{239DBD7F-74E0-4880-969E-3FE007AA7788}</c15:txfldGUID>
                      <c15:f>'графіки '!$C$734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5BDB-438C-A32B-9D3A2A48E11E}"/>
                </c:ext>
              </c:extLst>
            </c:dLbl>
            <c:dLbl>
              <c:idx val="13"/>
              <c:tx>
                <c:strRef>
                  <c:f>'графіки '!$C$735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{2801F9F3-8EAD-490A-9C0D-6463977C3DB4}</c15:txfldGUID>
                      <c15:f>'графіки '!$C$735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5BDB-438C-A32B-9D3A2A48E11E}"/>
                </c:ext>
              </c:extLst>
            </c:dLbl>
            <c:dLbl>
              <c:idx val="14"/>
              <c:tx>
                <c:strRef>
                  <c:f>'графіки '!$C$736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{A4666CBC-3DA7-40D6-B129-F06DC654C604}</c15:txfldGUID>
                      <c15:f>'графіки '!$C$736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5BDB-438C-A32B-9D3A2A48E11E}"/>
                </c:ext>
              </c:extLst>
            </c:dLbl>
            <c:dLbl>
              <c:idx val="15"/>
              <c:tx>
                <c:strRef>
                  <c:f>'графіки '!$C$737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{55EF0EF1-6794-4E81-A067-E584A22D48BA}</c15:txfldGUID>
                      <c15:f>'графіки '!$C$737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5BDB-438C-A32B-9D3A2A48E11E}"/>
                </c:ext>
              </c:extLst>
            </c:dLbl>
            <c:dLbl>
              <c:idx val="16"/>
              <c:tx>
                <c:strRef>
                  <c:f>'графіки '!$C$738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{3F6330D9-9B48-4BFE-84F6-919A9219F68A}</c15:txfldGUID>
                      <c15:f>'графіки '!$C$738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5BDB-438C-A32B-9D3A2A48E11E}"/>
                </c:ext>
              </c:extLst>
            </c:dLbl>
            <c:dLbl>
              <c:idx val="17"/>
              <c:tx>
                <c:strRef>
                  <c:f>'графіки '!$C$739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{489A9DB8-C045-4EB0-9762-93DD00524477}</c15:txfldGUID>
                      <c15:f>'графіки '!$C$739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5BDB-438C-A32B-9D3A2A48E11E}"/>
                </c:ext>
              </c:extLst>
            </c:dLbl>
            <c:dLbl>
              <c:idx val="18"/>
              <c:tx>
                <c:strRef>
                  <c:f>'графіки '!$C$740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{CA61EC8A-CDB8-47E8-B904-F5703D950997}</c15:txfldGUID>
                      <c15:f>'графіки '!$C$740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5BDB-438C-A32B-9D3A2A48E11E}"/>
                </c:ext>
              </c:extLst>
            </c:dLbl>
            <c:dLbl>
              <c:idx val="19"/>
              <c:tx>
                <c:strRef>
                  <c:f>'графіки '!$C$741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{50956053-0A87-409E-8790-632939A0057E}</c15:txfldGUID>
                      <c15:f>'графіки '!$C$741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5BDB-438C-A32B-9D3A2A48E11E}"/>
                </c:ext>
              </c:extLst>
            </c:dLbl>
            <c:dLbl>
              <c:idx val="20"/>
              <c:tx>
                <c:strRef>
                  <c:f>'графіки '!$C$742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{14F3DA09-2970-4D5B-B953-83D9F3CC7ADF}</c15:txfldGUID>
                      <c15:f>'графіки '!$C$742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5BDB-438C-A32B-9D3A2A48E11E}"/>
                </c:ext>
              </c:extLst>
            </c:dLbl>
            <c:dLbl>
              <c:idx val="21"/>
              <c:tx>
                <c:strRef>
                  <c:f>'графіки '!$C$743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{815D7AE7-E11A-4C15-B0E9-1E19E2432963}</c15:txfldGUID>
                      <c15:f>'графіки '!$C$743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5BDB-438C-A32B-9D3A2A48E11E}"/>
                </c:ext>
              </c:extLst>
            </c:dLbl>
            <c:dLbl>
              <c:idx val="22"/>
              <c:tx>
                <c:strRef>
                  <c:f>'графіки '!$C$744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{DE2AD0F7-5D9F-4455-9038-EE1A47290E5A}</c15:txfldGUID>
                      <c15:f>'графіки '!$C$744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5BDB-438C-A32B-9D3A2A48E11E}"/>
                </c:ext>
              </c:extLst>
            </c:dLbl>
            <c:dLbl>
              <c:idx val="23"/>
              <c:tx>
                <c:strRef>
                  <c:f>'графіки '!$C$745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{9AF76F43-DFEB-4B38-A007-31922EAD121C}</c15:txfldGUID>
                      <c15:f>'графіки '!$C$745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5BDB-438C-A32B-9D3A2A48E11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'!$H$723:$H$745</c:f>
              <c:numCache>
                <c:formatCode>0%</c:formatCode>
                <c:ptCount val="23"/>
                <c:pt idx="0">
                  <c:v>7.0000000000000007E-2</c:v>
                </c:pt>
                <c:pt idx="1">
                  <c:v>-0.55999999999999994</c:v>
                </c:pt>
                <c:pt idx="2">
                  <c:v>-0.18</c:v>
                </c:pt>
                <c:pt idx="3">
                  <c:v>-0.13</c:v>
                </c:pt>
                <c:pt idx="4">
                  <c:v>-0.54</c:v>
                </c:pt>
                <c:pt idx="5">
                  <c:v>0.86</c:v>
                </c:pt>
                <c:pt idx="6">
                  <c:v>-0.16000000000000003</c:v>
                </c:pt>
                <c:pt idx="7">
                  <c:v>0.49999999999999994</c:v>
                </c:pt>
                <c:pt idx="8">
                  <c:v>-0.21</c:v>
                </c:pt>
                <c:pt idx="9">
                  <c:v>-3.999999999999998E-2</c:v>
                </c:pt>
                <c:pt idx="10">
                  <c:v>4.9999999999999989E-2</c:v>
                </c:pt>
              </c:numCache>
            </c:numRef>
          </c:xVal>
          <c:yVal>
            <c:numRef>
              <c:f>'графіки '!$I$723:$I$745</c:f>
              <c:numCache>
                <c:formatCode>0%</c:formatCode>
                <c:ptCount val="23"/>
                <c:pt idx="0">
                  <c:v>-0.36000000000000004</c:v>
                </c:pt>
                <c:pt idx="1">
                  <c:v>-0.2</c:v>
                </c:pt>
                <c:pt idx="2">
                  <c:v>-0.12999999999999998</c:v>
                </c:pt>
                <c:pt idx="3">
                  <c:v>-0.59</c:v>
                </c:pt>
                <c:pt idx="4">
                  <c:v>4.9999999999999947E-2</c:v>
                </c:pt>
                <c:pt idx="5">
                  <c:v>-0.96000000000000008</c:v>
                </c:pt>
                <c:pt idx="6">
                  <c:v>-0.32999999999999996</c:v>
                </c:pt>
                <c:pt idx="7">
                  <c:v>0.25999999999999995</c:v>
                </c:pt>
                <c:pt idx="8">
                  <c:v>-0.44</c:v>
                </c:pt>
                <c:pt idx="9">
                  <c:v>0.21</c:v>
                </c:pt>
                <c:pt idx="10">
                  <c:v>-0.42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5BDB-438C-A32B-9D3A2A48E11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3293056"/>
        <c:axId val="123332096"/>
      </c:scatterChart>
      <c:valAx>
        <c:axId val="123293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23332096"/>
        <c:crosses val="autoZero"/>
        <c:crossBetween val="midCat"/>
      </c:valAx>
      <c:valAx>
        <c:axId val="123332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23293056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місцевих господарських судах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22059121904745102"/>
          <c:y val="1.03479034393945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3063580246913581"/>
          <c:w val="0.89250378787878792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'!$C$36</c:f>
                  <c:strCache>
                    <c:ptCount val="1"/>
                    <c:pt idx="0">
                      <c:v>Господарський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{7A712948-A254-40A8-8B94-AE6A0A9C4EA1}</c15:txfldGUID>
                      <c15:f>'графіки '!$C$36</c15:f>
                      <c15:dlblFieldTableCache>
                        <c:ptCount val="1"/>
                        <c:pt idx="0">
                          <c:v>Господарський суд Вінницької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B82A-435A-93D9-D0EF11210B94}"/>
                </c:ext>
              </c:extLst>
            </c:dLbl>
            <c:dLbl>
              <c:idx val="1"/>
              <c:tx>
                <c:strRef>
                  <c:f>'графіки '!$C$37</c:f>
                  <c:strCache>
                    <c:ptCount val="1"/>
                    <c:pt idx="0">
                      <c:v>Господарський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{09A7E0A8-9E78-43F6-8DDA-26EFF5759F15}</c15:txfldGUID>
                      <c15:f>'графіки '!$C$37</c15:f>
                      <c15:dlblFieldTableCache>
                        <c:ptCount val="1"/>
                        <c:pt idx="0">
                          <c:v>Господарський суд Волинської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B82A-435A-93D9-D0EF11210B94}"/>
                </c:ext>
              </c:extLst>
            </c:dLbl>
            <c:dLbl>
              <c:idx val="2"/>
              <c:tx>
                <c:strRef>
                  <c:f>'графіки '!$C$38</c:f>
                  <c:strCache>
                    <c:ptCount val="1"/>
                    <c:pt idx="0">
                      <c:v>Господарський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{D9E53ED2-8381-473A-9EE4-D1994BF44842}</c15:txfldGUID>
                      <c15:f>'графіки '!$C$38</c15:f>
                      <c15:dlblFieldTableCache>
                        <c:ptCount val="1"/>
                        <c:pt idx="0">
                          <c:v>Господарський суд Дніпропетровської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B82A-435A-93D9-D0EF11210B94}"/>
                </c:ext>
              </c:extLst>
            </c:dLbl>
            <c:dLbl>
              <c:idx val="3"/>
              <c:tx>
                <c:strRef>
                  <c:f>'графіки '!$C$39</c:f>
                  <c:strCache>
                    <c:ptCount val="1"/>
                    <c:pt idx="0">
                      <c:v>Господарський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{0C381349-9682-4A8E-857A-88AB6036B02C}</c15:txfldGUID>
                      <c15:f>'графіки '!$C$39</c15:f>
                      <c15:dlblFieldTableCache>
                        <c:ptCount val="1"/>
                        <c:pt idx="0">
                          <c:v>Господарський суд Донецької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B82A-435A-93D9-D0EF11210B94}"/>
                </c:ext>
              </c:extLst>
            </c:dLbl>
            <c:dLbl>
              <c:idx val="4"/>
              <c:tx>
                <c:strRef>
                  <c:f>'графіки '!$C$40</c:f>
                  <c:strCache>
                    <c:ptCount val="1"/>
                    <c:pt idx="0">
                      <c:v>Господарський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{E3B42E96-2846-4AAE-B0E3-A00CA0CF06D9}</c15:txfldGUID>
                      <c15:f>'графіки '!$C$40</c15:f>
                      <c15:dlblFieldTableCache>
                        <c:ptCount val="1"/>
                        <c:pt idx="0">
                          <c:v>Господарський суд Житомирської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B82A-435A-93D9-D0EF11210B94}"/>
                </c:ext>
              </c:extLst>
            </c:dLbl>
            <c:dLbl>
              <c:idx val="5"/>
              <c:tx>
                <c:strRef>
                  <c:f>'графіки '!$C$41</c:f>
                  <c:strCache>
                    <c:ptCount val="1"/>
                    <c:pt idx="0">
                      <c:v>Господарський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{9A1A2B83-4EB9-4511-A261-41F2B936F817}</c15:txfldGUID>
                      <c15:f>'графіки '!$C$41</c15:f>
                      <c15:dlblFieldTableCache>
                        <c:ptCount val="1"/>
                        <c:pt idx="0">
                          <c:v>Господарський суд Закарпатської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B82A-435A-93D9-D0EF11210B94}"/>
                </c:ext>
              </c:extLst>
            </c:dLbl>
            <c:dLbl>
              <c:idx val="6"/>
              <c:tx>
                <c:strRef>
                  <c:f>'графіки '!$C$42</c:f>
                  <c:strCache>
                    <c:ptCount val="1"/>
                    <c:pt idx="0">
                      <c:v>Господарський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{164AE216-3E90-4BA6-98D9-3A9CA9665983}</c15:txfldGUID>
                      <c15:f>'графіки '!$C$42</c15:f>
                      <c15:dlblFieldTableCache>
                        <c:ptCount val="1"/>
                        <c:pt idx="0">
                          <c:v>Господарський суд Запорізької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B82A-435A-93D9-D0EF11210B94}"/>
                </c:ext>
              </c:extLst>
            </c:dLbl>
            <c:dLbl>
              <c:idx val="7"/>
              <c:tx>
                <c:strRef>
                  <c:f>'графіки '!$C$43</c:f>
                  <c:strCache>
                    <c:ptCount val="1"/>
                    <c:pt idx="0">
                      <c:v>Господарський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{9C37B013-EADC-42F6-ACEE-E68366B35479}</c15:txfldGUID>
                      <c15:f>'графіки '!$C$43</c15:f>
                      <c15:dlblFieldTableCache>
                        <c:ptCount val="1"/>
                        <c:pt idx="0">
                          <c:v>Господарський суд Івано-Франківської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B82A-435A-93D9-D0EF11210B94}"/>
                </c:ext>
              </c:extLst>
            </c:dLbl>
            <c:dLbl>
              <c:idx val="8"/>
              <c:tx>
                <c:strRef>
                  <c:f>'графіки '!$C$44</c:f>
                  <c:strCache>
                    <c:ptCount val="1"/>
                    <c:pt idx="0">
                      <c:v>Господарський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{303D65DD-15C3-4309-9478-569AD884E3CF}</c15:txfldGUID>
                      <c15:f>'графіки '!$C$44</c15:f>
                      <c15:dlblFieldTableCache>
                        <c:ptCount val="1"/>
                        <c:pt idx="0">
                          <c:v>Господарський суд Київської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B82A-435A-93D9-D0EF11210B94}"/>
                </c:ext>
              </c:extLst>
            </c:dLbl>
            <c:dLbl>
              <c:idx val="9"/>
              <c:tx>
                <c:strRef>
                  <c:f>'графіки '!$C$45</c:f>
                  <c:strCache>
                    <c:ptCount val="1"/>
                    <c:pt idx="0">
                      <c:v>Господарський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{9E265AE3-967A-4413-9280-86EE97BFA84B}</c15:txfldGUID>
                      <c15:f>'графіки '!$C$45</c15:f>
                      <c15:dlblFieldTableCache>
                        <c:ptCount val="1"/>
                        <c:pt idx="0">
                          <c:v>Господарський суд Кіровоградської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B82A-435A-93D9-D0EF11210B94}"/>
                </c:ext>
              </c:extLst>
            </c:dLbl>
            <c:dLbl>
              <c:idx val="10"/>
              <c:tx>
                <c:strRef>
                  <c:f>'графіки '!$C$46</c:f>
                  <c:strCache>
                    <c:ptCount val="1"/>
                    <c:pt idx="0">
                      <c:v>Господарський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{71C7CF40-776F-4BAD-A79A-ABFF436CFC02}</c15:txfldGUID>
                      <c15:f>'графіки '!$C$46</c15:f>
                      <c15:dlblFieldTableCache>
                        <c:ptCount val="1"/>
                        <c:pt idx="0">
                          <c:v>Господарський суд Луганської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B82A-435A-93D9-D0EF11210B94}"/>
                </c:ext>
              </c:extLst>
            </c:dLbl>
            <c:dLbl>
              <c:idx val="11"/>
              <c:tx>
                <c:strRef>
                  <c:f>'графіки '!$C$47</c:f>
                  <c:strCache>
                    <c:ptCount val="1"/>
                    <c:pt idx="0">
                      <c:v>Господарський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{72E47DE1-40A6-4150-BA79-99F387EB27DB}</c15:txfldGUID>
                      <c15:f>'графіки '!$C$47</c15:f>
                      <c15:dlblFieldTableCache>
                        <c:ptCount val="1"/>
                        <c:pt idx="0">
                          <c:v>Господарський суд Львівської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B82A-435A-93D9-D0EF11210B94}"/>
                </c:ext>
              </c:extLst>
            </c:dLbl>
            <c:dLbl>
              <c:idx val="12"/>
              <c:tx>
                <c:strRef>
                  <c:f>'графіки '!$C$48</c:f>
                  <c:strCache>
                    <c:ptCount val="1"/>
                    <c:pt idx="0">
                      <c:v>Господарський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{18D51618-C96F-4FE9-844C-5452F4F4ABBA}</c15:txfldGUID>
                      <c15:f>'графіки '!$C$48</c15:f>
                      <c15:dlblFieldTableCache>
                        <c:ptCount val="1"/>
                        <c:pt idx="0">
                          <c:v>Господарський суд Миколаївської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B82A-435A-93D9-D0EF11210B94}"/>
                </c:ext>
              </c:extLst>
            </c:dLbl>
            <c:dLbl>
              <c:idx val="13"/>
              <c:tx>
                <c:strRef>
                  <c:f>'графіки '!$C$49</c:f>
                  <c:strCache>
                    <c:ptCount val="1"/>
                    <c:pt idx="0">
                      <c:v>Господарський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{15F08D92-B831-4A42-89C0-C1E79892A28E}</c15:txfldGUID>
                      <c15:f>'графіки '!$C$49</c15:f>
                      <c15:dlblFieldTableCache>
                        <c:ptCount val="1"/>
                        <c:pt idx="0">
                          <c:v>Господарський суд міста Києва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B82A-435A-93D9-D0EF11210B94}"/>
                </c:ext>
              </c:extLst>
            </c:dLbl>
            <c:dLbl>
              <c:idx val="14"/>
              <c:tx>
                <c:strRef>
                  <c:f>'графіки '!$C$50</c:f>
                  <c:strCache>
                    <c:ptCount val="1"/>
                    <c:pt idx="0">
                      <c:v>Господарський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{EB6B2EA0-39B6-40B1-883B-27D2C164E9CE}</c15:txfldGUID>
                      <c15:f>'графіки '!$C$50</c15:f>
                      <c15:dlblFieldTableCache>
                        <c:ptCount val="1"/>
                        <c:pt idx="0">
                          <c:v>Господарський суд Одеської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B82A-435A-93D9-D0EF11210B94}"/>
                </c:ext>
              </c:extLst>
            </c:dLbl>
            <c:dLbl>
              <c:idx val="15"/>
              <c:tx>
                <c:strRef>
                  <c:f>'графіки '!$C$51</c:f>
                  <c:strCache>
                    <c:ptCount val="1"/>
                    <c:pt idx="0">
                      <c:v>Господарський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{C20BF8C7-18CA-4B9B-9CE0-BC7DD94B9BFB}</c15:txfldGUID>
                      <c15:f>'графіки '!$C$51</c15:f>
                      <c15:dlblFieldTableCache>
                        <c:ptCount val="1"/>
                        <c:pt idx="0">
                          <c:v>Господарський суд Полтавської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B82A-435A-93D9-D0EF11210B94}"/>
                </c:ext>
              </c:extLst>
            </c:dLbl>
            <c:dLbl>
              <c:idx val="16"/>
              <c:tx>
                <c:strRef>
                  <c:f>'графіки '!$C$52</c:f>
                  <c:strCache>
                    <c:ptCount val="1"/>
                    <c:pt idx="0">
                      <c:v>Господарський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{6A694DA5-5056-4630-87C7-129E9378721A}</c15:txfldGUID>
                      <c15:f>'графіки '!$C$52</c15:f>
                      <c15:dlblFieldTableCache>
                        <c:ptCount val="1"/>
                        <c:pt idx="0">
                          <c:v>Господарський суд Рівненської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B82A-435A-93D9-D0EF11210B94}"/>
                </c:ext>
              </c:extLst>
            </c:dLbl>
            <c:dLbl>
              <c:idx val="17"/>
              <c:tx>
                <c:strRef>
                  <c:f>'графіки '!$C$53</c:f>
                  <c:strCache>
                    <c:ptCount val="1"/>
                    <c:pt idx="0">
                      <c:v>Господарський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{1CB3253B-EA17-4E53-8C7F-2B9411937572}</c15:txfldGUID>
                      <c15:f>'графіки '!$C$53</c15:f>
                      <c15:dlblFieldTableCache>
                        <c:ptCount val="1"/>
                        <c:pt idx="0">
                          <c:v>Господарський суд Сумської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B82A-435A-93D9-D0EF11210B94}"/>
                </c:ext>
              </c:extLst>
            </c:dLbl>
            <c:dLbl>
              <c:idx val="18"/>
              <c:tx>
                <c:strRef>
                  <c:f>'графіки '!$C$54</c:f>
                  <c:strCache>
                    <c:ptCount val="1"/>
                    <c:pt idx="0">
                      <c:v>Господарський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{ECD7654F-351B-4B9A-B1BF-DF6AB80728B0}</c15:txfldGUID>
                      <c15:f>'графіки '!$C$54</c15:f>
                      <c15:dlblFieldTableCache>
                        <c:ptCount val="1"/>
                        <c:pt idx="0">
                          <c:v>Господарський суд Тернопільської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B82A-435A-93D9-D0EF11210B94}"/>
                </c:ext>
              </c:extLst>
            </c:dLbl>
            <c:dLbl>
              <c:idx val="19"/>
              <c:tx>
                <c:strRef>
                  <c:f>'графіки '!$C$55</c:f>
                  <c:strCache>
                    <c:ptCount val="1"/>
                    <c:pt idx="0">
                      <c:v>Господарський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{5BDD4EC9-D0A1-4FAE-AFC7-44083D722AAF}</c15:txfldGUID>
                      <c15:f>'графіки '!$C$55</c15:f>
                      <c15:dlblFieldTableCache>
                        <c:ptCount val="1"/>
                        <c:pt idx="0">
                          <c:v>Господарський суд Харківської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B82A-435A-93D9-D0EF11210B94}"/>
                </c:ext>
              </c:extLst>
            </c:dLbl>
            <c:dLbl>
              <c:idx val="20"/>
              <c:tx>
                <c:strRef>
                  <c:f>'графіки '!$C$56</c:f>
                  <c:strCache>
                    <c:ptCount val="1"/>
                    <c:pt idx="0">
                      <c:v>Господарський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{2B8979E9-83D3-420D-92C5-3371AD831A9B}</c15:txfldGUID>
                      <c15:f>'графіки '!$C$56</c15:f>
                      <c15:dlblFieldTableCache>
                        <c:ptCount val="1"/>
                        <c:pt idx="0">
                          <c:v>Господарський суд Херсонської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B82A-435A-93D9-D0EF11210B94}"/>
                </c:ext>
              </c:extLst>
            </c:dLbl>
            <c:dLbl>
              <c:idx val="21"/>
              <c:tx>
                <c:strRef>
                  <c:f>'графіки '!$C$57</c:f>
                  <c:strCache>
                    <c:ptCount val="1"/>
                    <c:pt idx="0">
                      <c:v>Господарський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{05C270DA-DEE6-45C9-876E-31AF770B02C0}</c15:txfldGUID>
                      <c15:f>'графіки '!$C$57</c15:f>
                      <c15:dlblFieldTableCache>
                        <c:ptCount val="1"/>
                        <c:pt idx="0">
                          <c:v>Господарський суд Хмельницької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B82A-435A-93D9-D0EF11210B94}"/>
                </c:ext>
              </c:extLst>
            </c:dLbl>
            <c:dLbl>
              <c:idx val="22"/>
              <c:tx>
                <c:strRef>
                  <c:f>'графіки '!$C$58</c:f>
                  <c:strCache>
                    <c:ptCount val="1"/>
                    <c:pt idx="0">
                      <c:v>Господарський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{933907FE-81F7-483D-A25D-48E8EE4AA12F}</c15:txfldGUID>
                      <c15:f>'графіки '!$C$58</c15:f>
                      <c15:dlblFieldTableCache>
                        <c:ptCount val="1"/>
                        <c:pt idx="0">
                          <c:v>Господарський суд Черкаської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B82A-435A-93D9-D0EF11210B94}"/>
                </c:ext>
              </c:extLst>
            </c:dLbl>
            <c:dLbl>
              <c:idx val="23"/>
              <c:tx>
                <c:strRef>
                  <c:f>'графіки '!$C$59</c:f>
                  <c:strCache>
                    <c:ptCount val="1"/>
                    <c:pt idx="0">
                      <c:v>Господарський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{6BED78D6-CE33-47D4-AB9F-1C588CB441AB}</c15:txfldGUID>
                      <c15:f>'графіки '!$C$59</c15:f>
                      <c15:dlblFieldTableCache>
                        <c:ptCount val="1"/>
                        <c:pt idx="0">
                          <c:v>Господарський суд Чернівецької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B82A-435A-93D9-D0EF11210B94}"/>
                </c:ext>
              </c:extLst>
            </c:dLbl>
            <c:dLbl>
              <c:idx val="24"/>
              <c:tx>
                <c:strRef>
                  <c:f>'графіки '!$C$60</c:f>
                  <c:strCache>
                    <c:ptCount val="1"/>
                    <c:pt idx="0">
                      <c:v>Господарський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{ACED1BDE-0ADC-4E18-8A55-21AAE47C1331}</c15:txfldGUID>
                      <c15:f>'графіки '!$C$60</c15:f>
                      <c15:dlblFieldTableCache>
                        <c:ptCount val="1"/>
                        <c:pt idx="0">
                          <c:v>Господарський суд Чернігівської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B82A-435A-93D9-D0EF11210B9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'!$F$36:$F$60</c:f>
              <c:numCache>
                <c:formatCode>#,##0.0_ ;[Red]\-#,##0.0\ </c:formatCode>
                <c:ptCount val="25"/>
                <c:pt idx="0">
                  <c:v>781.34450000000004</c:v>
                </c:pt>
                <c:pt idx="1">
                  <c:v>581.72886000000005</c:v>
                </c:pt>
                <c:pt idx="2">
                  <c:v>5047.1518400000004</c:v>
                </c:pt>
                <c:pt idx="3">
                  <c:v>1609.4219399999999</c:v>
                </c:pt>
                <c:pt idx="4">
                  <c:v>1062.5836400000001</c:v>
                </c:pt>
                <c:pt idx="5">
                  <c:v>483.93484000000001</c:v>
                </c:pt>
                <c:pt idx="6">
                  <c:v>2507.7532000000001</c:v>
                </c:pt>
                <c:pt idx="7">
                  <c:v>723.44255999999996</c:v>
                </c:pt>
                <c:pt idx="8">
                  <c:v>2537.8339599999999</c:v>
                </c:pt>
                <c:pt idx="9">
                  <c:v>625.61256000000003</c:v>
                </c:pt>
                <c:pt idx="10">
                  <c:v>960.06907999999999</c:v>
                </c:pt>
                <c:pt idx="11">
                  <c:v>1828.9362599999999</c:v>
                </c:pt>
                <c:pt idx="12">
                  <c:v>1453.4121</c:v>
                </c:pt>
                <c:pt idx="13">
                  <c:v>8806.2870800000001</c:v>
                </c:pt>
                <c:pt idx="14">
                  <c:v>5952.1766600000001</c:v>
                </c:pt>
                <c:pt idx="15">
                  <c:v>1375.40644</c:v>
                </c:pt>
                <c:pt idx="16">
                  <c:v>813.18539999999996</c:v>
                </c:pt>
                <c:pt idx="17">
                  <c:v>942.38041999999996</c:v>
                </c:pt>
                <c:pt idx="18">
                  <c:v>544.18172000000004</c:v>
                </c:pt>
                <c:pt idx="19">
                  <c:v>3411.3184999999999</c:v>
                </c:pt>
                <c:pt idx="20">
                  <c:v>849.24928</c:v>
                </c:pt>
                <c:pt idx="21">
                  <c:v>1153.3286000000001</c:v>
                </c:pt>
                <c:pt idx="22">
                  <c:v>1286.3402799999999</c:v>
                </c:pt>
                <c:pt idx="23">
                  <c:v>681.87660000000005</c:v>
                </c:pt>
                <c:pt idx="24">
                  <c:v>798.1019</c:v>
                </c:pt>
              </c:numCache>
            </c:numRef>
          </c:xVal>
          <c:yVal>
            <c:numRef>
              <c:f>'графіки '!$G$36:$G$60</c:f>
              <c:numCache>
                <c:formatCode>#,##0.0_ ;[Red]\-#,##0.0\ </c:formatCode>
                <c:ptCount val="25"/>
                <c:pt idx="0">
                  <c:v>9</c:v>
                </c:pt>
                <c:pt idx="1">
                  <c:v>9</c:v>
                </c:pt>
                <c:pt idx="2">
                  <c:v>33</c:v>
                </c:pt>
                <c:pt idx="3">
                  <c:v>27</c:v>
                </c:pt>
                <c:pt idx="4">
                  <c:v>15</c:v>
                </c:pt>
                <c:pt idx="5">
                  <c:v>4</c:v>
                </c:pt>
                <c:pt idx="6">
                  <c:v>20</c:v>
                </c:pt>
                <c:pt idx="7">
                  <c:v>13.3</c:v>
                </c:pt>
                <c:pt idx="8">
                  <c:v>28.8</c:v>
                </c:pt>
                <c:pt idx="9">
                  <c:v>7.8</c:v>
                </c:pt>
                <c:pt idx="10">
                  <c:v>17</c:v>
                </c:pt>
                <c:pt idx="11">
                  <c:v>33.4</c:v>
                </c:pt>
                <c:pt idx="12">
                  <c:v>9.9</c:v>
                </c:pt>
                <c:pt idx="13">
                  <c:v>72</c:v>
                </c:pt>
                <c:pt idx="14">
                  <c:v>26.9</c:v>
                </c:pt>
                <c:pt idx="15">
                  <c:v>14.4</c:v>
                </c:pt>
                <c:pt idx="16">
                  <c:v>13</c:v>
                </c:pt>
                <c:pt idx="17">
                  <c:v>8.6</c:v>
                </c:pt>
                <c:pt idx="18">
                  <c:v>13</c:v>
                </c:pt>
                <c:pt idx="19">
                  <c:v>39.700000000000003</c:v>
                </c:pt>
                <c:pt idx="20">
                  <c:v>10.756</c:v>
                </c:pt>
                <c:pt idx="21">
                  <c:v>16</c:v>
                </c:pt>
                <c:pt idx="22">
                  <c:v>10</c:v>
                </c:pt>
                <c:pt idx="23">
                  <c:v>14</c:v>
                </c:pt>
                <c:pt idx="24">
                  <c:v>12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B82A-435A-93D9-D0EF11210B9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3522048"/>
        <c:axId val="123872384"/>
      </c:scatterChart>
      <c:valAx>
        <c:axId val="123522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3872384"/>
        <c:crosses val="autoZero"/>
        <c:crossBetween val="midCat"/>
      </c:valAx>
      <c:valAx>
        <c:axId val="12387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3522048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апеляційних господарських судах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21789161781256414"/>
          <c:y val="1.55218551590918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5234529914529915"/>
          <c:w val="0.89250378787878792"/>
          <c:h val="0.74786132478632483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'!$C$63</c:f>
                  <c:strCache>
                    <c:ptCount val="1"/>
                    <c:pt idx="0">
                      <c:v>Східний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{AC6BFD69-1995-400D-A862-35631ACAFE86}</c15:txfldGUID>
                      <c15:f>'графіки '!$C$63</c15:f>
                      <c15:dlblFieldTableCache>
                        <c:ptCount val="1"/>
                        <c:pt idx="0">
                          <c:v>Східний АГС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244B-4EE2-8889-4B5C7DA60C41}"/>
                </c:ext>
              </c:extLst>
            </c:dLbl>
            <c:dLbl>
              <c:idx val="1"/>
              <c:tx>
                <c:strRef>
                  <c:f>'графіки '!$C$64</c:f>
                  <c:strCache>
                    <c:ptCount val="1"/>
                    <c:pt idx="0">
                      <c:v>Центральний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{A606951E-581A-4660-97D1-B79B3ADFCEA9}</c15:txfldGUID>
                      <c15:f>'графіки '!$C$64</c15:f>
                      <c15:dlblFieldTableCache>
                        <c:ptCount val="1"/>
                        <c:pt idx="0">
                          <c:v>Центральний АГС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244B-4EE2-8889-4B5C7DA60C41}"/>
                </c:ext>
              </c:extLst>
            </c:dLbl>
            <c:dLbl>
              <c:idx val="2"/>
              <c:tx>
                <c:strRef>
                  <c:f>'графіки '!$C$65</c:f>
                  <c:strCache>
                    <c:ptCount val="1"/>
                    <c:pt idx="0">
                      <c:v>Південно-західний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{6E0E9A3E-60FE-465D-9FB8-93022B632D12}</c15:txfldGUID>
                      <c15:f>'графіки '!$C$65</c15:f>
                      <c15:dlblFieldTableCache>
                        <c:ptCount val="1"/>
                        <c:pt idx="0">
                          <c:v>Південно-західний АГС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244B-4EE2-8889-4B5C7DA60C41}"/>
                </c:ext>
              </c:extLst>
            </c:dLbl>
            <c:dLbl>
              <c:idx val="3"/>
              <c:tx>
                <c:strRef>
                  <c:f>'графіки '!$C$66</c:f>
                  <c:strCache>
                    <c:ptCount val="1"/>
                    <c:pt idx="0">
                      <c:v>Північний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{88F7678D-9E2B-457C-BEB9-88D155AB93A3}</c15:txfldGUID>
                      <c15:f>'графіки '!$C$66</c15:f>
                      <c15:dlblFieldTableCache>
                        <c:ptCount val="1"/>
                        <c:pt idx="0">
                          <c:v>Північний АГС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244B-4EE2-8889-4B5C7DA60C41}"/>
                </c:ext>
              </c:extLst>
            </c:dLbl>
            <c:dLbl>
              <c:idx val="4"/>
              <c:tx>
                <c:strRef>
                  <c:f>'графіки '!$C$67</c:f>
                  <c:strCache>
                    <c:ptCount val="1"/>
                    <c:pt idx="0">
                      <c:v>Північно-західний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{7D4CCFF2-A568-4DBE-B036-208CF90F00B5}</c15:txfldGUID>
                      <c15:f>'графіки '!$C$67</c15:f>
                      <c15:dlblFieldTableCache>
                        <c:ptCount val="1"/>
                        <c:pt idx="0">
                          <c:v>Північно-західний АГС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244B-4EE2-8889-4B5C7DA60C41}"/>
                </c:ext>
              </c:extLst>
            </c:dLbl>
            <c:dLbl>
              <c:idx val="5"/>
              <c:tx>
                <c:strRef>
                  <c:f>'графіки '!$C$68</c:f>
                  <c:strCache>
                    <c:ptCount val="1"/>
                    <c:pt idx="0">
                      <c:v>Західний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{6FB5A660-9A0C-4DBF-A7A5-26341461C524}</c15:txfldGUID>
                      <c15:f>'графіки '!$C$68</c15:f>
                      <c15:dlblFieldTableCache>
                        <c:ptCount val="1"/>
                        <c:pt idx="0">
                          <c:v>Західний АГС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244B-4EE2-8889-4B5C7DA60C41}"/>
                </c:ext>
              </c:extLst>
            </c:dLbl>
            <c:dLbl>
              <c:idx val="6"/>
              <c:tx>
                <c:strRef>
                  <c:f>'графіки 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{46AE8D34-300D-4B5B-A9C5-5B07E7F5BB70}</c15:txfldGUID>
                      <c15:f>'графіки '!#REF!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244B-4EE2-8889-4B5C7DA60C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'!$F$63:$F$68</c:f>
              <c:numCache>
                <c:formatCode>#,##0.0_ ;[Red]\-#,##0.0\ </c:formatCode>
                <c:ptCount val="6"/>
                <c:pt idx="0">
                  <c:v>2871.7419199999999</c:v>
                </c:pt>
                <c:pt idx="1">
                  <c:v>2788.8459200000002</c:v>
                </c:pt>
                <c:pt idx="2">
                  <c:v>1830.83232</c:v>
                </c:pt>
                <c:pt idx="3">
                  <c:v>6986.9855399999997</c:v>
                </c:pt>
                <c:pt idx="4">
                  <c:v>1658.9598000000001</c:v>
                </c:pt>
                <c:pt idx="5">
                  <c:v>1340.84746</c:v>
                </c:pt>
              </c:numCache>
            </c:numRef>
          </c:xVal>
          <c:yVal>
            <c:numRef>
              <c:f>'графіки '!$G$63:$G$68</c:f>
              <c:numCache>
                <c:formatCode>#,##0.0_ ;[Red]\-#,##0.0\ </c:formatCode>
                <c:ptCount val="6"/>
                <c:pt idx="0">
                  <c:v>35</c:v>
                </c:pt>
                <c:pt idx="1">
                  <c:v>18</c:v>
                </c:pt>
                <c:pt idx="2">
                  <c:v>17.2</c:v>
                </c:pt>
                <c:pt idx="3">
                  <c:v>54.3</c:v>
                </c:pt>
                <c:pt idx="4">
                  <c:v>21</c:v>
                </c:pt>
                <c:pt idx="5">
                  <c:v>20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244B-4EE2-8889-4B5C7DA60C4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3924480"/>
        <c:axId val="123926400"/>
      </c:scatterChart>
      <c:valAx>
        <c:axId val="123924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3926400"/>
        <c:crosses val="autoZero"/>
        <c:crossBetween val="midCat"/>
      </c:valAx>
      <c:valAx>
        <c:axId val="123926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3924480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апеляційними госпродарськими судами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1.3550324893045792E-3"/>
                  <c:y val="-1.2877440832722152E-2"/>
                </c:manualLayout>
              </c:layout>
              <c:tx>
                <c:strRef>
                  <c:f>'графіки '!$C$63</c:f>
                  <c:strCache>
                    <c:ptCount val="1"/>
                    <c:pt idx="0">
                      <c:v>Східний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{4778E251-C7E8-4506-AF4F-C6FB71983F50}</c15:txfldGUID>
                      <c15:f>'графіки '!$C$63</c15:f>
                      <c15:dlblFieldTableCache>
                        <c:ptCount val="1"/>
                        <c:pt idx="0">
                          <c:v>Східний АГС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AAED-46ED-B976-9C1F36D74D9C}"/>
                </c:ext>
              </c:extLst>
            </c:dLbl>
            <c:dLbl>
              <c:idx val="1"/>
              <c:layout>
                <c:manualLayout>
                  <c:x val="-8.1301949358274749E-3"/>
                  <c:y val="2.0603905332355593E-2"/>
                </c:manualLayout>
              </c:layout>
              <c:tx>
                <c:strRef>
                  <c:f>'графіки '!$C$64</c:f>
                  <c:strCache>
                    <c:ptCount val="1"/>
                    <c:pt idx="0">
                      <c:v>Центральний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{20DD020A-E310-4E30-B25E-500A4286A580}</c15:txfldGUID>
                      <c15:f>'графіки '!$C$64</c15:f>
                      <c15:dlblFieldTableCache>
                        <c:ptCount val="1"/>
                        <c:pt idx="0">
                          <c:v>Центральний АГС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AAED-46ED-B976-9C1F36D74D9C}"/>
                </c:ext>
              </c:extLst>
            </c:dLbl>
            <c:dLbl>
              <c:idx val="2"/>
              <c:tx>
                <c:strRef>
                  <c:f>'графіки '!$C$65</c:f>
                  <c:strCache>
                    <c:ptCount val="1"/>
                    <c:pt idx="0">
                      <c:v>Південно-західний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{2A479657-5379-4970-AC57-B214C2E4C9CB}</c15:txfldGUID>
                      <c15:f>'графіки '!$C$65</c15:f>
                      <c15:dlblFieldTableCache>
                        <c:ptCount val="1"/>
                        <c:pt idx="0">
                          <c:v>Південно-західний АГС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AAED-46ED-B976-9C1F36D74D9C}"/>
                </c:ext>
              </c:extLst>
            </c:dLbl>
            <c:dLbl>
              <c:idx val="3"/>
              <c:layout>
                <c:manualLayout>
                  <c:x val="-1.626038987165495E-2"/>
                  <c:y val="-5.1509763330888983E-2"/>
                </c:manualLayout>
              </c:layout>
              <c:tx>
                <c:strRef>
                  <c:f>'графіки '!$C$66</c:f>
                  <c:strCache>
                    <c:ptCount val="1"/>
                    <c:pt idx="0">
                      <c:v>Північний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{05AC9E16-8AE7-4379-BA80-DCC42E11D7F3}</c15:txfldGUID>
                      <c15:f>'графіки '!$C$66</c15:f>
                      <c15:dlblFieldTableCache>
                        <c:ptCount val="1"/>
                        <c:pt idx="0">
                          <c:v>Північний АГС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AAED-46ED-B976-9C1F36D74D9C}"/>
                </c:ext>
              </c:extLst>
            </c:dLbl>
            <c:dLbl>
              <c:idx val="4"/>
              <c:layout>
                <c:manualLayout>
                  <c:x val="0"/>
                  <c:y val="1.802841716581105E-2"/>
                </c:manualLayout>
              </c:layout>
              <c:tx>
                <c:strRef>
                  <c:f>'графіки '!$C$67</c:f>
                  <c:strCache>
                    <c:ptCount val="1"/>
                    <c:pt idx="0">
                      <c:v>Північно-західний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{D9970497-87D7-4E1C-BB7E-6D556B2913E2}</c15:txfldGUID>
                      <c15:f>'графіки '!$C$67</c15:f>
                      <c15:dlblFieldTableCache>
                        <c:ptCount val="1"/>
                        <c:pt idx="0">
                          <c:v>Північно-західний АГС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AAED-46ED-B976-9C1F36D74D9C}"/>
                </c:ext>
              </c:extLst>
            </c:dLbl>
            <c:dLbl>
              <c:idx val="5"/>
              <c:tx>
                <c:strRef>
                  <c:f>'графіки '!$C$68</c:f>
                  <c:strCache>
                    <c:ptCount val="1"/>
                    <c:pt idx="0">
                      <c:v>Західний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{DF5D6B48-A5E7-48EB-8DBA-4DBB43387E4A}</c15:txfldGUID>
                      <c15:f>'графіки '!$C$68</c15:f>
                      <c15:dlblFieldTableCache>
                        <c:ptCount val="1"/>
                        <c:pt idx="0">
                          <c:v>Західний АГС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AAED-46ED-B976-9C1F36D74D9C}"/>
                </c:ext>
              </c:extLst>
            </c:dLbl>
            <c:dLbl>
              <c:idx val="6"/>
              <c:layout>
                <c:manualLayout>
                  <c:x val="-3.6585877211223541E-2"/>
                  <c:y val="5.1509763330888983E-2"/>
                </c:manualLayout>
              </c:layout>
              <c:tx>
                <c:strRef>
                  <c:f>'графіки 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{3754C50E-C5B3-4003-B245-A6DE80E6914B}</c15:txfldGUID>
                      <c15:f>'графіки '!#REF!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AAED-46ED-B976-9C1F36D74D9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'!$F$63:$F$68</c:f>
              <c:numCache>
                <c:formatCode>#,##0.0_ ;[Red]\-#,##0.0\ </c:formatCode>
                <c:ptCount val="6"/>
                <c:pt idx="0">
                  <c:v>2871.7419199999999</c:v>
                </c:pt>
                <c:pt idx="1">
                  <c:v>2788.8459200000002</c:v>
                </c:pt>
                <c:pt idx="2">
                  <c:v>1830.83232</c:v>
                </c:pt>
                <c:pt idx="3">
                  <c:v>6986.9855399999997</c:v>
                </c:pt>
                <c:pt idx="4">
                  <c:v>1658.9598000000001</c:v>
                </c:pt>
                <c:pt idx="5">
                  <c:v>1340.84746</c:v>
                </c:pt>
              </c:numCache>
            </c:numRef>
          </c:xVal>
          <c:yVal>
            <c:numRef>
              <c:f>'графіки '!$E$63:$E$68</c:f>
              <c:numCache>
                <c:formatCode>#,##0.0_ ;[Red]\-#,##0.0\ </c:formatCode>
                <c:ptCount val="6"/>
                <c:pt idx="0">
                  <c:v>59332.19999999999</c:v>
                </c:pt>
                <c:pt idx="1">
                  <c:v>29333.299999999996</c:v>
                </c:pt>
                <c:pt idx="2">
                  <c:v>34959.4</c:v>
                </c:pt>
                <c:pt idx="3">
                  <c:v>86395.8</c:v>
                </c:pt>
                <c:pt idx="4">
                  <c:v>32413.700000000004</c:v>
                </c:pt>
                <c:pt idx="5">
                  <c:v>34155.300000000003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AAED-46ED-B976-9C1F36D74D9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4003072"/>
        <c:axId val="124004992"/>
      </c:scatterChart>
      <c:valAx>
        <c:axId val="124003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4004992"/>
        <c:crosses val="autoZero"/>
        <c:crossBetween val="midCat"/>
      </c:valAx>
      <c:valAx>
        <c:axId val="12400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4003072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окружних адміністративних судах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3063580246913581"/>
          <c:w val="0.89250378787878792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'!$C$90</c:f>
                  <c:strCache>
                    <c:ptCount val="1"/>
                    <c:pt idx="0">
                      <c:v>Вінницький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{2FFD40DD-8DFA-4B61-AC69-F31CA565EFF0}</c15:txfldGUID>
                      <c15:f>'графіки '!$C$90</c15:f>
                      <c15:dlblFieldTableCache>
                        <c:ptCount val="1"/>
                        <c:pt idx="0">
                          <c:v>Вінницький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CD10-44B1-BB36-F1A8EDE3A00A}"/>
                </c:ext>
              </c:extLst>
            </c:dLbl>
            <c:dLbl>
              <c:idx val="1"/>
              <c:tx>
                <c:strRef>
                  <c:f>'графіки '!$C$91</c:f>
                  <c:strCache>
                    <c:ptCount val="1"/>
                    <c:pt idx="0">
                      <c:v>Волинський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{305C5280-2BE3-4464-8D87-34AF9E733833}</c15:txfldGUID>
                      <c15:f>'графіки '!$C$91</c15:f>
                      <c15:dlblFieldTableCache>
                        <c:ptCount val="1"/>
                        <c:pt idx="0">
                          <c:v>Волинський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CD10-44B1-BB36-F1A8EDE3A00A}"/>
                </c:ext>
              </c:extLst>
            </c:dLbl>
            <c:dLbl>
              <c:idx val="2"/>
              <c:tx>
                <c:strRef>
                  <c:f>'графіки '!$C$92</c:f>
                  <c:strCache>
                    <c:ptCount val="1"/>
                    <c:pt idx="0">
                      <c:v>Дніпропетровський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{74493272-2B32-41E2-B9DD-43AD3037E4D3}</c15:txfldGUID>
                      <c15:f>'графіки '!$C$92</c15:f>
                      <c15:dlblFieldTableCache>
                        <c:ptCount val="1"/>
                        <c:pt idx="0">
                          <c:v>Дніпропетровський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CD10-44B1-BB36-F1A8EDE3A00A}"/>
                </c:ext>
              </c:extLst>
            </c:dLbl>
            <c:dLbl>
              <c:idx val="3"/>
              <c:tx>
                <c:strRef>
                  <c:f>'графіки '!$C$93</c:f>
                  <c:strCache>
                    <c:ptCount val="1"/>
                    <c:pt idx="0">
                      <c:v>Донецький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{25AAA84D-C801-4B23-B807-841CE754EC41}</c15:txfldGUID>
                      <c15:f>'графіки '!$C$93</c15:f>
                      <c15:dlblFieldTableCache>
                        <c:ptCount val="1"/>
                        <c:pt idx="0">
                          <c:v>Донецький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CD10-44B1-BB36-F1A8EDE3A00A}"/>
                </c:ext>
              </c:extLst>
            </c:dLbl>
            <c:dLbl>
              <c:idx val="4"/>
              <c:tx>
                <c:strRef>
                  <c:f>'графіки '!$C$94</c:f>
                  <c:strCache>
                    <c:ptCount val="1"/>
                    <c:pt idx="0">
                      <c:v>Житомирський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{C2C86420-F8B8-416E-9EC5-5D1FC4E25FD0}</c15:txfldGUID>
                      <c15:f>'графіки '!$C$94</c15:f>
                      <c15:dlblFieldTableCache>
                        <c:ptCount val="1"/>
                        <c:pt idx="0">
                          <c:v>Житомирський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CD10-44B1-BB36-F1A8EDE3A00A}"/>
                </c:ext>
              </c:extLst>
            </c:dLbl>
            <c:dLbl>
              <c:idx val="5"/>
              <c:tx>
                <c:strRef>
                  <c:f>'графіки '!$C$95</c:f>
                  <c:strCache>
                    <c:ptCount val="1"/>
                    <c:pt idx="0">
                      <c:v>Закарпатський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{F3FC1C74-2823-4FD9-90AB-09933366D907}</c15:txfldGUID>
                      <c15:f>'графіки '!$C$95</c15:f>
                      <c15:dlblFieldTableCache>
                        <c:ptCount val="1"/>
                        <c:pt idx="0">
                          <c:v>Закарпатський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CD10-44B1-BB36-F1A8EDE3A00A}"/>
                </c:ext>
              </c:extLst>
            </c:dLbl>
            <c:dLbl>
              <c:idx val="6"/>
              <c:tx>
                <c:strRef>
                  <c:f>'графіки '!$C$96</c:f>
                  <c:strCache>
                    <c:ptCount val="1"/>
                    <c:pt idx="0">
                      <c:v>Запорізький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{EED3DABD-40C6-4A7B-8ADD-5101C5D6C822}</c15:txfldGUID>
                      <c15:f>'графіки '!$C$96</c15:f>
                      <c15:dlblFieldTableCache>
                        <c:ptCount val="1"/>
                        <c:pt idx="0">
                          <c:v>Запорізький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CD10-44B1-BB36-F1A8EDE3A00A}"/>
                </c:ext>
              </c:extLst>
            </c:dLbl>
            <c:dLbl>
              <c:idx val="7"/>
              <c:tx>
                <c:strRef>
                  <c:f>'графіки '!$C$97</c:f>
                  <c:strCache>
                    <c:ptCount val="1"/>
                    <c:pt idx="0">
                      <c:v>Івано-Франківський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{1A09F83E-541B-4138-AA87-D8FAC2329641}</c15:txfldGUID>
                      <c15:f>'графіки '!$C$97</c15:f>
                      <c15:dlblFieldTableCache>
                        <c:ptCount val="1"/>
                        <c:pt idx="0">
                          <c:v>Івано-Франківський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CD10-44B1-BB36-F1A8EDE3A00A}"/>
                </c:ext>
              </c:extLst>
            </c:dLbl>
            <c:dLbl>
              <c:idx val="8"/>
              <c:tx>
                <c:strRef>
                  <c:f>'графіки '!$C$98</c:f>
                  <c:strCache>
                    <c:ptCount val="1"/>
                    <c:pt idx="0">
                      <c:v>Київський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{0D9B2788-9D32-47F7-8697-F419DC585096}</c15:txfldGUID>
                      <c15:f>'графіки '!$C$98</c15:f>
                      <c15:dlblFieldTableCache>
                        <c:ptCount val="1"/>
                        <c:pt idx="0">
                          <c:v>Київський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CD10-44B1-BB36-F1A8EDE3A00A}"/>
                </c:ext>
              </c:extLst>
            </c:dLbl>
            <c:dLbl>
              <c:idx val="9"/>
              <c:tx>
                <c:strRef>
                  <c:f>'графіки '!$C$99</c:f>
                  <c:strCache>
                    <c:ptCount val="1"/>
                    <c:pt idx="0">
                      <c:v>Кіровоградський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{02A14A93-2833-4E4E-9DFF-2BAEEE39C9A6}</c15:txfldGUID>
                      <c15:f>'графіки '!$C$99</c15:f>
                      <c15:dlblFieldTableCache>
                        <c:ptCount val="1"/>
                        <c:pt idx="0">
                          <c:v>Кіровоградський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CD10-44B1-BB36-F1A8EDE3A00A}"/>
                </c:ext>
              </c:extLst>
            </c:dLbl>
            <c:dLbl>
              <c:idx val="10"/>
              <c:tx>
                <c:strRef>
                  <c:f>'графіки '!$C$100</c:f>
                  <c:strCache>
                    <c:ptCount val="1"/>
                    <c:pt idx="0">
                      <c:v>Луганський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{DA4E041E-7F6D-4344-B382-DD5805E839E7}</c15:txfldGUID>
                      <c15:f>'графіки '!$C$100</c15:f>
                      <c15:dlblFieldTableCache>
                        <c:ptCount val="1"/>
                        <c:pt idx="0">
                          <c:v>Луганський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CD10-44B1-BB36-F1A8EDE3A00A}"/>
                </c:ext>
              </c:extLst>
            </c:dLbl>
            <c:dLbl>
              <c:idx val="11"/>
              <c:tx>
                <c:strRef>
                  <c:f>'графіки '!$C$101</c:f>
                  <c:strCache>
                    <c:ptCount val="1"/>
                    <c:pt idx="0">
                      <c:v>Львівський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{7B87EEF6-52EF-4AEC-A9B3-85ACDC6C5442}</c15:txfldGUID>
                      <c15:f>'графіки '!$C$101</c15:f>
                      <c15:dlblFieldTableCache>
                        <c:ptCount val="1"/>
                        <c:pt idx="0">
                          <c:v>Львівський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CD10-44B1-BB36-F1A8EDE3A00A}"/>
                </c:ext>
              </c:extLst>
            </c:dLbl>
            <c:dLbl>
              <c:idx val="12"/>
              <c:tx>
                <c:strRef>
                  <c:f>'графіки '!$C$102</c:f>
                  <c:strCache>
                    <c:ptCount val="1"/>
                    <c:pt idx="0">
                      <c:v>Миколаївський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{C01B94D9-DAE2-45DA-9886-C2AB0154BAA7}</c15:txfldGUID>
                      <c15:f>'графіки '!$C$102</c15:f>
                      <c15:dlblFieldTableCache>
                        <c:ptCount val="1"/>
                        <c:pt idx="0">
                          <c:v>Миколаївський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CD10-44B1-BB36-F1A8EDE3A00A}"/>
                </c:ext>
              </c:extLst>
            </c:dLbl>
            <c:dLbl>
              <c:idx val="13"/>
              <c:tx>
                <c:strRef>
                  <c:f>'графіки '!$C$103</c:f>
                  <c:strCache>
                    <c:ptCount val="1"/>
                    <c:pt idx="0">
                      <c:v>Одеський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{1DAF27F5-60D0-46F2-9D1D-AFC5654230C5}</c15:txfldGUID>
                      <c15:f>'графіки '!$C$103</c15:f>
                      <c15:dlblFieldTableCache>
                        <c:ptCount val="1"/>
                        <c:pt idx="0">
                          <c:v>Одеський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CD10-44B1-BB36-F1A8EDE3A00A}"/>
                </c:ext>
              </c:extLst>
            </c:dLbl>
            <c:dLbl>
              <c:idx val="14"/>
              <c:tx>
                <c:strRef>
                  <c:f>'графіки '!$C$104</c:f>
                  <c:strCache>
                    <c:ptCount val="1"/>
                    <c:pt idx="0">
                      <c:v>Окружний адміністративний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{50312576-F43E-4A8F-AF48-3B808BD7070C}</c15:txfldGUID>
                      <c15:f>'графіки '!$C$104</c15:f>
                      <c15:dlblFieldTableCache>
                        <c:ptCount val="1"/>
                        <c:pt idx="0">
                          <c:v>Окружний адміністративний суд міста Києва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CD10-44B1-BB36-F1A8EDE3A00A}"/>
                </c:ext>
              </c:extLst>
            </c:dLbl>
            <c:dLbl>
              <c:idx val="15"/>
              <c:tx>
                <c:strRef>
                  <c:f>'графіки '!$C$105</c:f>
                  <c:strCache>
                    <c:ptCount val="1"/>
                    <c:pt idx="0">
                      <c:v>Полтавський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{21DD1037-FB46-4480-9D50-0E9DEA9A8FF9}</c15:txfldGUID>
                      <c15:f>'графіки '!$C$105</c15:f>
                      <c15:dlblFieldTableCache>
                        <c:ptCount val="1"/>
                        <c:pt idx="0">
                          <c:v>Полтавський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CD10-44B1-BB36-F1A8EDE3A00A}"/>
                </c:ext>
              </c:extLst>
            </c:dLbl>
            <c:dLbl>
              <c:idx val="16"/>
              <c:tx>
                <c:strRef>
                  <c:f>'графіки '!$C$106</c:f>
                  <c:strCache>
                    <c:ptCount val="1"/>
                    <c:pt idx="0">
                      <c:v>Рівненський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{FC38E24B-9D17-4F9D-8B83-60A377F59F01}</c15:txfldGUID>
                      <c15:f>'графіки '!$C$106</c15:f>
                      <c15:dlblFieldTableCache>
                        <c:ptCount val="1"/>
                        <c:pt idx="0">
                          <c:v>Рівненський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CD10-44B1-BB36-F1A8EDE3A00A}"/>
                </c:ext>
              </c:extLst>
            </c:dLbl>
            <c:dLbl>
              <c:idx val="17"/>
              <c:tx>
                <c:strRef>
                  <c:f>'графіки '!$C$107</c:f>
                  <c:strCache>
                    <c:ptCount val="1"/>
                    <c:pt idx="0">
                      <c:v>Сумський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{24C4F5E5-2B09-42E3-B482-4BFC3EA71C80}</c15:txfldGUID>
                      <c15:f>'графіки '!$C$107</c15:f>
                      <c15:dlblFieldTableCache>
                        <c:ptCount val="1"/>
                        <c:pt idx="0">
                          <c:v>Сумський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CD10-44B1-BB36-F1A8EDE3A00A}"/>
                </c:ext>
              </c:extLst>
            </c:dLbl>
            <c:dLbl>
              <c:idx val="18"/>
              <c:tx>
                <c:strRef>
                  <c:f>'графіки '!$C$108</c:f>
                  <c:strCache>
                    <c:ptCount val="1"/>
                    <c:pt idx="0">
                      <c:v>Тернопільський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{664625E5-7C17-4B01-946C-58D023ACD095}</c15:txfldGUID>
                      <c15:f>'графіки '!$C$108</c15:f>
                      <c15:dlblFieldTableCache>
                        <c:ptCount val="1"/>
                        <c:pt idx="0">
                          <c:v>Тернопільський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CD10-44B1-BB36-F1A8EDE3A00A}"/>
                </c:ext>
              </c:extLst>
            </c:dLbl>
            <c:dLbl>
              <c:idx val="19"/>
              <c:tx>
                <c:strRef>
                  <c:f>'графіки '!$C$109</c:f>
                  <c:strCache>
                    <c:ptCount val="1"/>
                    <c:pt idx="0">
                      <c:v>Харківський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{FCE6C889-B080-46BA-83C9-8536B4022D57}</c15:txfldGUID>
                      <c15:f>'графіки '!$C$109</c15:f>
                      <c15:dlblFieldTableCache>
                        <c:ptCount val="1"/>
                        <c:pt idx="0">
                          <c:v>Харківський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CD10-44B1-BB36-F1A8EDE3A00A}"/>
                </c:ext>
              </c:extLst>
            </c:dLbl>
            <c:dLbl>
              <c:idx val="20"/>
              <c:tx>
                <c:strRef>
                  <c:f>'графіки '!$C$110</c:f>
                  <c:strCache>
                    <c:ptCount val="1"/>
                    <c:pt idx="0">
                      <c:v>Херсонський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{F8C23AF8-3E26-4323-9D02-E69EB8A0DC22}</c15:txfldGUID>
                      <c15:f>'графіки '!$C$110</c15:f>
                      <c15:dlblFieldTableCache>
                        <c:ptCount val="1"/>
                        <c:pt idx="0">
                          <c:v>Херсонський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CD10-44B1-BB36-F1A8EDE3A00A}"/>
                </c:ext>
              </c:extLst>
            </c:dLbl>
            <c:dLbl>
              <c:idx val="21"/>
              <c:tx>
                <c:strRef>
                  <c:f>'графіки '!$C$111</c:f>
                  <c:strCache>
                    <c:ptCount val="1"/>
                    <c:pt idx="0">
                      <c:v>Хмельницький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{786C25A0-C6AA-47B0-933A-565EB0DB0652}</c15:txfldGUID>
                      <c15:f>'графіки '!$C$111</c15:f>
                      <c15:dlblFieldTableCache>
                        <c:ptCount val="1"/>
                        <c:pt idx="0">
                          <c:v>Хмельницький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CD10-44B1-BB36-F1A8EDE3A00A}"/>
                </c:ext>
              </c:extLst>
            </c:dLbl>
            <c:dLbl>
              <c:idx val="22"/>
              <c:tx>
                <c:strRef>
                  <c:f>'графіки '!$C$112</c:f>
                  <c:strCache>
                    <c:ptCount val="1"/>
                    <c:pt idx="0">
                      <c:v>Черкаський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{5C03C3D9-3732-40A2-B6F5-CACD1F379772}</c15:txfldGUID>
                      <c15:f>'графіки '!$C$112</c15:f>
                      <c15:dlblFieldTableCache>
                        <c:ptCount val="1"/>
                        <c:pt idx="0">
                          <c:v>Черкаський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CD10-44B1-BB36-F1A8EDE3A00A}"/>
                </c:ext>
              </c:extLst>
            </c:dLbl>
            <c:dLbl>
              <c:idx val="23"/>
              <c:tx>
                <c:strRef>
                  <c:f>'графіки '!$C$113</c:f>
                  <c:strCache>
                    <c:ptCount val="1"/>
                    <c:pt idx="0">
                      <c:v>Чернівецький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{25B63F25-ABEE-4F0B-8956-CD9E0F3DBF61}</c15:txfldGUID>
                      <c15:f>'графіки '!$C$113</c15:f>
                      <c15:dlblFieldTableCache>
                        <c:ptCount val="1"/>
                        <c:pt idx="0">
                          <c:v>Чернівецький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CD10-44B1-BB36-F1A8EDE3A00A}"/>
                </c:ext>
              </c:extLst>
            </c:dLbl>
            <c:dLbl>
              <c:idx val="24"/>
              <c:tx>
                <c:strRef>
                  <c:f>'графіки '!$C$114</c:f>
                  <c:strCache>
                    <c:ptCount val="1"/>
                    <c:pt idx="0">
                      <c:v>Чернігівський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{9B70D3CC-D2B9-45F5-9E34-322A23FC3F29}</c15:txfldGUID>
                      <c15:f>'графіки '!$C$114</c15:f>
                      <c15:dlblFieldTableCache>
                        <c:ptCount val="1"/>
                        <c:pt idx="0">
                          <c:v>Чернігівський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CD10-44B1-BB36-F1A8EDE3A00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'!$F$90:$F$114</c:f>
              <c:numCache>
                <c:formatCode>#,##0.0_ ;[Red]\-#,##0.0\ </c:formatCode>
                <c:ptCount val="25"/>
                <c:pt idx="0">
                  <c:v>3496.9775519999998</c:v>
                </c:pt>
                <c:pt idx="1">
                  <c:v>7418.1487079999997</c:v>
                </c:pt>
                <c:pt idx="2">
                  <c:v>8631.5123199999998</c:v>
                </c:pt>
                <c:pt idx="3">
                  <c:v>6995.3602680000004</c:v>
                </c:pt>
                <c:pt idx="4">
                  <c:v>10805.035964000001</c:v>
                </c:pt>
                <c:pt idx="5">
                  <c:v>2312.20822</c:v>
                </c:pt>
                <c:pt idx="6">
                  <c:v>5773.4872560000003</c:v>
                </c:pt>
                <c:pt idx="7">
                  <c:v>1760.7592480000001</c:v>
                </c:pt>
                <c:pt idx="8">
                  <c:v>4794.9280799999997</c:v>
                </c:pt>
                <c:pt idx="9">
                  <c:v>2848.5591519999998</c:v>
                </c:pt>
                <c:pt idx="10">
                  <c:v>2356.6549839999998</c:v>
                </c:pt>
                <c:pt idx="11">
                  <c:v>5639.8166199999996</c:v>
                </c:pt>
                <c:pt idx="12">
                  <c:v>3585.9062520000002</c:v>
                </c:pt>
                <c:pt idx="13">
                  <c:v>5520.4943439999997</c:v>
                </c:pt>
                <c:pt idx="14">
                  <c:v>16128.484227999999</c:v>
                </c:pt>
                <c:pt idx="15">
                  <c:v>4499.9570960000001</c:v>
                </c:pt>
                <c:pt idx="16">
                  <c:v>3135.701196</c:v>
                </c:pt>
                <c:pt idx="17">
                  <c:v>4453.2892680000004</c:v>
                </c:pt>
                <c:pt idx="18">
                  <c:v>1717.7740080000001</c:v>
                </c:pt>
                <c:pt idx="19">
                  <c:v>10505.094612000001</c:v>
                </c:pt>
                <c:pt idx="20">
                  <c:v>1931.76378</c:v>
                </c:pt>
                <c:pt idx="21">
                  <c:v>3379.3195839999998</c:v>
                </c:pt>
                <c:pt idx="22">
                  <c:v>2529.8971999999999</c:v>
                </c:pt>
                <c:pt idx="23">
                  <c:v>1159.603024</c:v>
                </c:pt>
                <c:pt idx="24">
                  <c:v>2890.217576</c:v>
                </c:pt>
              </c:numCache>
            </c:numRef>
          </c:xVal>
          <c:yVal>
            <c:numRef>
              <c:f>'графіки '!$G$90:$G$114</c:f>
              <c:numCache>
                <c:formatCode>#,##0.0_ ;[Red]\-#,##0.0\ </c:formatCode>
                <c:ptCount val="25"/>
                <c:pt idx="0">
                  <c:v>23</c:v>
                </c:pt>
                <c:pt idx="1">
                  <c:v>15</c:v>
                </c:pt>
                <c:pt idx="2">
                  <c:v>39</c:v>
                </c:pt>
                <c:pt idx="3">
                  <c:v>47</c:v>
                </c:pt>
                <c:pt idx="4">
                  <c:v>18.100000000000001</c:v>
                </c:pt>
                <c:pt idx="5">
                  <c:v>11.5</c:v>
                </c:pt>
                <c:pt idx="6">
                  <c:v>16</c:v>
                </c:pt>
                <c:pt idx="7">
                  <c:v>17.5</c:v>
                </c:pt>
                <c:pt idx="8">
                  <c:v>19</c:v>
                </c:pt>
                <c:pt idx="9">
                  <c:v>12</c:v>
                </c:pt>
                <c:pt idx="10">
                  <c:v>13</c:v>
                </c:pt>
                <c:pt idx="11">
                  <c:v>26.9</c:v>
                </c:pt>
                <c:pt idx="12">
                  <c:v>12</c:v>
                </c:pt>
                <c:pt idx="13">
                  <c:v>28.9</c:v>
                </c:pt>
                <c:pt idx="14">
                  <c:v>47</c:v>
                </c:pt>
                <c:pt idx="15">
                  <c:v>19</c:v>
                </c:pt>
                <c:pt idx="16">
                  <c:v>14</c:v>
                </c:pt>
                <c:pt idx="17">
                  <c:v>15</c:v>
                </c:pt>
                <c:pt idx="18">
                  <c:v>11</c:v>
                </c:pt>
                <c:pt idx="19">
                  <c:v>33.200000000000003</c:v>
                </c:pt>
                <c:pt idx="20">
                  <c:v>14.1</c:v>
                </c:pt>
                <c:pt idx="21">
                  <c:v>17</c:v>
                </c:pt>
                <c:pt idx="22">
                  <c:v>14</c:v>
                </c:pt>
                <c:pt idx="23">
                  <c:v>10</c:v>
                </c:pt>
                <c:pt idx="24">
                  <c:v>13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CD10-44B1-BB36-F1A8EDE3A00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4281216"/>
        <c:axId val="124283136"/>
      </c:scatterChart>
      <c:valAx>
        <c:axId val="124281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4283136"/>
        <c:crosses val="autoZero"/>
        <c:crossBetween val="midCat"/>
      </c:valAx>
      <c:valAx>
        <c:axId val="124283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4281216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апеляційних адміністативних судах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2092832909456968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3063580246913581"/>
          <c:w val="0.89250378787878792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'!$C$118</c:f>
                  <c:strCache>
                    <c:ptCount val="1"/>
                    <c:pt idx="0">
                      <c:v>Перший апеляційний адміністративний суд (м. Донецьк)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{436CED7F-96F6-4606-BDA9-7871C4A67239}</c15:txfldGUID>
                      <c15:f>'графіки '!$C$118</c15:f>
                      <c15:dlblFieldTableCache>
                        <c:ptCount val="1"/>
                        <c:pt idx="0">
                          <c:v>Перший апеляційний адміністративний суд (м. Донецьк)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E0DB-44C3-B474-68A3CBE57BCA}"/>
                </c:ext>
              </c:extLst>
            </c:dLbl>
            <c:dLbl>
              <c:idx val="1"/>
              <c:tx>
                <c:strRef>
                  <c:f>'графіки '!$C$119</c:f>
                  <c:strCache>
                    <c:ptCount val="1"/>
                    <c:pt idx="0">
                      <c:v>Другий апеляційний адміністративний суд (м. Харків)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{F4620714-4576-4E3C-BF88-E63468CF6971}</c15:txfldGUID>
                      <c15:f>'графіки '!$C$119</c15:f>
                      <c15:dlblFieldTableCache>
                        <c:ptCount val="1"/>
                        <c:pt idx="0">
                          <c:v>Другий апеляційний адміністративний суд (м. Харків)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E0DB-44C3-B474-68A3CBE57BCA}"/>
                </c:ext>
              </c:extLst>
            </c:dLbl>
            <c:dLbl>
              <c:idx val="2"/>
              <c:tx>
                <c:strRef>
                  <c:f>'графіки '!$C$120</c:f>
                  <c:strCache>
                    <c:ptCount val="1"/>
                    <c:pt idx="0">
                      <c:v>Третій апеляційний адміністративний суд (м. Дніпро)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{2C6C038F-B7F1-42BA-B878-BAC13636861D}</c15:txfldGUID>
                      <c15:f>'графіки '!$C$120</c15:f>
                      <c15:dlblFieldTableCache>
                        <c:ptCount val="1"/>
                        <c:pt idx="0">
                          <c:v>Третій апеляційний адміністративний суд (м. Дніпро)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E0DB-44C3-B474-68A3CBE57BCA}"/>
                </c:ext>
              </c:extLst>
            </c:dLbl>
            <c:dLbl>
              <c:idx val="3"/>
              <c:tx>
                <c:strRef>
                  <c:f>'графіки '!$C$121</c:f>
                  <c:strCache>
                    <c:ptCount val="1"/>
                    <c:pt idx="0">
                      <c:v>П'ятий апеляційний адміністративний суд (м. Одеса)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{B50581FB-8009-4717-97BA-8375B49D37E1}</c15:txfldGUID>
                      <c15:f>'графіки '!$C$121</c15:f>
                      <c15:dlblFieldTableCache>
                        <c:ptCount val="1"/>
                        <c:pt idx="0">
                          <c:v>П'ятий апеляційний адміністративний суд (м. Одеса)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E0DB-44C3-B474-68A3CBE57BCA}"/>
                </c:ext>
              </c:extLst>
            </c:dLbl>
            <c:dLbl>
              <c:idx val="4"/>
              <c:tx>
                <c:strRef>
                  <c:f>'графіки '!$C$122</c:f>
                  <c:strCache>
                    <c:ptCount val="1"/>
                    <c:pt idx="0">
                      <c:v>Шостий апеляційний адміністративний суд (м. Київ)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{F42B3E34-DC3C-4C2F-BA70-6E91F390228F}</c15:txfldGUID>
                      <c15:f>'графіки '!$C$122</c15:f>
                      <c15:dlblFieldTableCache>
                        <c:ptCount val="1"/>
                        <c:pt idx="0">
                          <c:v>Шостий апеляційний адміністративний суд (м. Київ)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E0DB-44C3-B474-68A3CBE57BCA}"/>
                </c:ext>
              </c:extLst>
            </c:dLbl>
            <c:dLbl>
              <c:idx val="5"/>
              <c:tx>
                <c:strRef>
                  <c:f>'графіки '!$C$123</c:f>
                  <c:strCache>
                    <c:ptCount val="1"/>
                    <c:pt idx="0">
                      <c:v>Сьомий апеляційний адміністративний суд (м. Вінниця)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{775E3289-9F28-491F-993B-6F6B40E3CD2F}</c15:txfldGUID>
                      <c15:f>'графіки '!$C$123</c15:f>
                      <c15:dlblFieldTableCache>
                        <c:ptCount val="1"/>
                        <c:pt idx="0">
                          <c:v>Сьомий апеляційний адміністративний суд (м. Вінниця)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E0DB-44C3-B474-68A3CBE57BCA}"/>
                </c:ext>
              </c:extLst>
            </c:dLbl>
            <c:dLbl>
              <c:idx val="6"/>
              <c:tx>
                <c:strRef>
                  <c:f>'графіки '!$C$124</c:f>
                  <c:strCache>
                    <c:ptCount val="1"/>
                    <c:pt idx="0">
                      <c:v>Восьмий апеляційний адміністративний суд (м. Львів)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{516790AE-223D-4C0B-8C10-0EBCC23FC1E5}</c15:txfldGUID>
                      <c15:f>'графіки '!$C$124</c15:f>
                      <c15:dlblFieldTableCache>
                        <c:ptCount val="1"/>
                        <c:pt idx="0">
                          <c:v>Восьмий апеляційний адміністративний суд (м. Львів)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E0DB-44C3-B474-68A3CBE57BCA}"/>
                </c:ext>
              </c:extLst>
            </c:dLbl>
            <c:dLbl>
              <c:idx val="7"/>
              <c:tx>
                <c:strRef>
                  <c:f>'графіки 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{0C4D8E26-157D-4D17-8E05-6FAD728AA241}</c15:txfldGUID>
                      <c15:f>'графіки '!#REF!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E0DB-44C3-B474-68A3CBE57BC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'!$F$118:$F$124</c:f>
              <c:numCache>
                <c:formatCode>#,##0.0_ ;[Red]\-#,##0.0\ </c:formatCode>
                <c:ptCount val="7"/>
                <c:pt idx="0">
                  <c:v>3499.0520700000002</c:v>
                </c:pt>
                <c:pt idx="1">
                  <c:v>4864.83727</c:v>
                </c:pt>
                <c:pt idx="2">
                  <c:v>6700.5365599999996</c:v>
                </c:pt>
                <c:pt idx="3">
                  <c:v>5098.24161</c:v>
                </c:pt>
                <c:pt idx="4">
                  <c:v>9486.9747599999992</c:v>
                </c:pt>
                <c:pt idx="5">
                  <c:v>3940.5592499999998</c:v>
                </c:pt>
                <c:pt idx="6">
                  <c:v>6650.5128400000003</c:v>
                </c:pt>
              </c:numCache>
            </c:numRef>
          </c:xVal>
          <c:yVal>
            <c:numRef>
              <c:f>'графіки '!$G$118:$G$124</c:f>
              <c:numCache>
                <c:formatCode>#,##0.0_ ;[Red]\-#,##0.0\ </c:formatCode>
                <c:ptCount val="7"/>
                <c:pt idx="0">
                  <c:v>10.199999999999999</c:v>
                </c:pt>
                <c:pt idx="1">
                  <c:v>26.5</c:v>
                </c:pt>
                <c:pt idx="2">
                  <c:v>28</c:v>
                </c:pt>
                <c:pt idx="3">
                  <c:v>28</c:v>
                </c:pt>
                <c:pt idx="4">
                  <c:v>38.799999999999997</c:v>
                </c:pt>
                <c:pt idx="5">
                  <c:v>23.5</c:v>
                </c:pt>
                <c:pt idx="6">
                  <c:v>39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E0DB-44C3-B474-68A3CBE57B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4331904"/>
        <c:axId val="124346368"/>
      </c:scatterChart>
      <c:valAx>
        <c:axId val="124331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4346368"/>
        <c:crosses val="autoZero"/>
        <c:crossBetween val="midCat"/>
      </c:valAx>
      <c:valAx>
        <c:axId val="1243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4331904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ОС Вінницької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2635837788349097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3063580246913581"/>
          <c:w val="0.89250378787878792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'!$C$140</c:f>
                  <c:strCache>
                    <c:ptCount val="1"/>
                    <c:pt idx="0">
                      <c:v>Бершадський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{E20F9264-002A-44BB-9BF2-3080E6E97F1A}</c15:txfldGUID>
                      <c15:f>'графіки '!$C$140</c15:f>
                      <c15:dlblFieldTableCache>
                        <c:ptCount val="1"/>
                        <c:pt idx="0">
                          <c:v>Бершадський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4F0A-43A9-B80C-C1BA1D9D5410}"/>
                </c:ext>
              </c:extLst>
            </c:dLbl>
            <c:dLbl>
              <c:idx val="1"/>
              <c:tx>
                <c:strRef>
                  <c:f>'графіки '!$C$141</c:f>
                  <c:strCache>
                    <c:ptCount val="1"/>
                    <c:pt idx="0">
                      <c:v>Вінницький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{5626F639-66FC-4028-962E-2E7D2649CA5A}</c15:txfldGUID>
                      <c15:f>'графіки '!$C$141</c15:f>
                      <c15:dlblFieldTableCache>
                        <c:ptCount val="1"/>
                        <c:pt idx="0">
                          <c:v>Вінницький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4F0A-43A9-B80C-C1BA1D9D5410}"/>
                </c:ext>
              </c:extLst>
            </c:dLbl>
            <c:dLbl>
              <c:idx val="2"/>
              <c:tx>
                <c:strRef>
                  <c:f>'графіки '!$C$142</c:f>
                  <c:strCache>
                    <c:ptCount val="1"/>
                    <c:pt idx="0">
                      <c:v>Гайсинський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{E79DB578-CC44-48B1-A056-532C7CE336F8}</c15:txfldGUID>
                      <c15:f>'графіки '!$C$142</c15:f>
                      <c15:dlblFieldTableCache>
                        <c:ptCount val="1"/>
                        <c:pt idx="0">
                          <c:v>Гайсинський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4F0A-43A9-B80C-C1BA1D9D5410}"/>
                </c:ext>
              </c:extLst>
            </c:dLbl>
            <c:dLbl>
              <c:idx val="3"/>
              <c:tx>
                <c:strRef>
                  <c:f>'графіки '!$C$143</c:f>
                  <c:strCache>
                    <c:ptCount val="1"/>
                    <c:pt idx="0">
                      <c:v>Жмеринський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{A8D82562-4DA4-4001-A214-1FCAC5F5E7AA}</c15:txfldGUID>
                      <c15:f>'графіки '!$C$143</c15:f>
                      <c15:dlblFieldTableCache>
                        <c:ptCount val="1"/>
                        <c:pt idx="0">
                          <c:v>Жмеринський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4F0A-43A9-B80C-C1BA1D9D5410}"/>
                </c:ext>
              </c:extLst>
            </c:dLbl>
            <c:dLbl>
              <c:idx val="4"/>
              <c:tx>
                <c:strRef>
                  <c:f>'графіки '!$C$144</c:f>
                  <c:strCache>
                    <c:ptCount val="1"/>
                    <c:pt idx="0">
                      <c:v>Іллінецький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{F382970D-7F4E-45C0-AEDC-2697102A6BE3}</c15:txfldGUID>
                      <c15:f>'графіки '!$C$144</c15:f>
                      <c15:dlblFieldTableCache>
                        <c:ptCount val="1"/>
                        <c:pt idx="0">
                          <c:v>Іллінецький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4F0A-43A9-B80C-C1BA1D9D5410}"/>
                </c:ext>
              </c:extLst>
            </c:dLbl>
            <c:dLbl>
              <c:idx val="5"/>
              <c:tx>
                <c:strRef>
                  <c:f>'графіки '!$C$145</c:f>
                  <c:strCache>
                    <c:ptCount val="1"/>
                    <c:pt idx="0">
                      <c:v>Козятинський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{21FBEFEF-4BC4-425B-8C72-C18CCBBF41F6}</c15:txfldGUID>
                      <c15:f>'графіки '!$C$145</c15:f>
                      <c15:dlblFieldTableCache>
                        <c:ptCount val="1"/>
                        <c:pt idx="0">
                          <c:v>Козятинський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4F0A-43A9-B80C-C1BA1D9D5410}"/>
                </c:ext>
              </c:extLst>
            </c:dLbl>
            <c:dLbl>
              <c:idx val="6"/>
              <c:tx>
                <c:strRef>
                  <c:f>'графіки '!$C$146</c:f>
                  <c:strCache>
                    <c:ptCount val="1"/>
                    <c:pt idx="0">
                      <c:v>Крижопільський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{C8D42144-DEBE-44AB-B6FD-75C0C936E6C2}</c15:txfldGUID>
                      <c15:f>'графіки '!$C$146</c15:f>
                      <c15:dlblFieldTableCache>
                        <c:ptCount val="1"/>
                        <c:pt idx="0">
                          <c:v>Крижопільський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4F0A-43A9-B80C-C1BA1D9D5410}"/>
                </c:ext>
              </c:extLst>
            </c:dLbl>
            <c:dLbl>
              <c:idx val="7"/>
              <c:tx>
                <c:strRef>
                  <c:f>'графіки '!$C$147</c:f>
                  <c:strCache>
                    <c:ptCount val="1"/>
                    <c:pt idx="0">
                      <c:v>Могилів-Подільський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{ABF90706-E001-4F90-996E-4B91276341FC}</c15:txfldGUID>
                      <c15:f>'графіки '!$C$147</c15:f>
                      <c15:dlblFieldTableCache>
                        <c:ptCount val="1"/>
                        <c:pt idx="0">
                          <c:v>Могилів-Подільський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4F0A-43A9-B80C-C1BA1D9D5410}"/>
                </c:ext>
              </c:extLst>
            </c:dLbl>
            <c:dLbl>
              <c:idx val="8"/>
              <c:tx>
                <c:strRef>
                  <c:f>'графіки '!$C$148</c:f>
                  <c:strCache>
                    <c:ptCount val="1"/>
                    <c:pt idx="0">
                      <c:v>Немирівський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{D11F28B0-0B12-46B4-BC6B-947941AD1054}</c15:txfldGUID>
                      <c15:f>'графіки '!$C$148</c15:f>
                      <c15:dlblFieldTableCache>
                        <c:ptCount val="1"/>
                        <c:pt idx="0">
                          <c:v>Немирівський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4F0A-43A9-B80C-C1BA1D9D5410}"/>
                </c:ext>
              </c:extLst>
            </c:dLbl>
            <c:dLbl>
              <c:idx val="9"/>
              <c:tx>
                <c:strRef>
                  <c:f>'графіки '!$C$149</c:f>
                  <c:strCache>
                    <c:ptCount val="1"/>
                    <c:pt idx="0">
                      <c:v>Хмільницький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{83A18829-9DF6-4614-B101-3B5C27C8EEC6}</c15:txfldGUID>
                      <c15:f>'графіки '!$C$149</c15:f>
                      <c15:dlblFieldTableCache>
                        <c:ptCount val="1"/>
                        <c:pt idx="0">
                          <c:v>Хмільницький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4F0A-43A9-B80C-C1BA1D9D5410}"/>
                </c:ext>
              </c:extLst>
            </c:dLbl>
            <c:dLbl>
              <c:idx val="10"/>
              <c:tx>
                <c:strRef>
                  <c:f>'графіки '!$C$150</c:f>
                  <c:strCache>
                    <c:ptCount val="1"/>
                    <c:pt idx="0">
                      <c:v>Шаргородський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{F98AE779-F571-4519-9FEA-1732270E3B7F}</c15:txfldGUID>
                      <c15:f>'графіки '!$C$150</c15:f>
                      <c15:dlblFieldTableCache>
                        <c:ptCount val="1"/>
                        <c:pt idx="0">
                          <c:v>Шаргородський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4F0A-43A9-B80C-C1BA1D9D5410}"/>
                </c:ext>
              </c:extLst>
            </c:dLbl>
            <c:dLbl>
              <c:idx val="11"/>
              <c:tx>
                <c:strRef>
                  <c:f>'графіки '!$C$151</c:f>
                  <c:strCache>
                    <c:ptCount val="1"/>
                    <c:pt idx="0">
                      <c:v>Ямпільський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{6D84F40F-0A7B-4026-8BC1-7EDD88651F49}</c15:txfldGUID>
                      <c15:f>'графіки '!$C$151</c15:f>
                      <c15:dlblFieldTableCache>
                        <c:ptCount val="1"/>
                        <c:pt idx="0">
                          <c:v>Ямпільський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4F0A-43A9-B80C-C1BA1D9D5410}"/>
                </c:ext>
              </c:extLst>
            </c:dLbl>
            <c:dLbl>
              <c:idx val="12"/>
              <c:tx>
                <c:strRef>
                  <c:f>'графіки '!$C$152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{E21E6512-350A-4313-A7D3-105F03DE06A8}</c15:txfldGUID>
                      <c15:f>'графіки '!$C$152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4F0A-43A9-B80C-C1BA1D9D5410}"/>
                </c:ext>
              </c:extLst>
            </c:dLbl>
            <c:dLbl>
              <c:idx val="13"/>
              <c:tx>
                <c:strRef>
                  <c:f>'графіки '!$C$153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{14B31DF2-A877-429C-986C-D633CD2BF377}</c15:txfldGUID>
                      <c15:f>'графіки '!$C$153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4F0A-43A9-B80C-C1BA1D9D5410}"/>
                </c:ext>
              </c:extLst>
            </c:dLbl>
            <c:dLbl>
              <c:idx val="14"/>
              <c:tx>
                <c:strRef>
                  <c:f>'графіки '!$C$154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{7DDEFA8B-0F4D-4875-8B3D-16E3DD639259}</c15:txfldGUID>
                      <c15:f>'графіки '!$C$154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4F0A-43A9-B80C-C1BA1D9D5410}"/>
                </c:ext>
              </c:extLst>
            </c:dLbl>
            <c:dLbl>
              <c:idx val="15"/>
              <c:tx>
                <c:strRef>
                  <c:f>'графіки '!$C$155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{FB3D07EA-6013-498A-A779-9046BE6C3E66}</c15:txfldGUID>
                      <c15:f>'графіки '!$C$155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4F0A-43A9-B80C-C1BA1D9D5410}"/>
                </c:ext>
              </c:extLst>
            </c:dLbl>
            <c:dLbl>
              <c:idx val="16"/>
              <c:tx>
                <c:strRef>
                  <c:f>'графіки '!$C$156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{AE33716F-BEA9-4FF7-A62D-11282F5597A2}</c15:txfldGUID>
                      <c15:f>'графіки '!$C$156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4F0A-43A9-B80C-C1BA1D9D5410}"/>
                </c:ext>
              </c:extLst>
            </c:dLbl>
            <c:dLbl>
              <c:idx val="17"/>
              <c:tx>
                <c:strRef>
                  <c:f>'графіки '!$C$157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{8A03A733-B359-4B31-8975-52836488005E}</c15:txfldGUID>
                      <c15:f>'графіки '!$C$157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4F0A-43A9-B80C-C1BA1D9D5410}"/>
                </c:ext>
              </c:extLst>
            </c:dLbl>
            <c:dLbl>
              <c:idx val="18"/>
              <c:tx>
                <c:strRef>
                  <c:f>'графіки '!$C$158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{457FB716-FAEC-4692-9802-8D8A1DB18728}</c15:txfldGUID>
                      <c15:f>'графіки '!$C$158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4F0A-43A9-B80C-C1BA1D9D5410}"/>
                </c:ext>
              </c:extLst>
            </c:dLbl>
            <c:dLbl>
              <c:idx val="19"/>
              <c:tx>
                <c:strRef>
                  <c:f>'графіки '!$C$159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{591330A4-42B6-4D39-A572-B65283E9DD91}</c15:txfldGUID>
                      <c15:f>'графіки '!$C$159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4F0A-43A9-B80C-C1BA1D9D5410}"/>
                </c:ext>
              </c:extLst>
            </c:dLbl>
            <c:dLbl>
              <c:idx val="20"/>
              <c:tx>
                <c:strRef>
                  <c:f>'графіки '!$C$160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{7B0CA5E0-6006-4E41-B9B3-578D876D65CA}</c15:txfldGUID>
                      <c15:f>'графіки '!$C$160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4F0A-43A9-B80C-C1BA1D9D5410}"/>
                </c:ext>
              </c:extLst>
            </c:dLbl>
            <c:dLbl>
              <c:idx val="21"/>
              <c:tx>
                <c:strRef>
                  <c:f>'графіки '!$C$161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{12512963-2A90-4888-B3D5-00834EBDBDAA}</c15:txfldGUID>
                      <c15:f>'графіки '!$C$161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4F0A-43A9-B80C-C1BA1D9D5410}"/>
                </c:ext>
              </c:extLst>
            </c:dLbl>
            <c:dLbl>
              <c:idx val="22"/>
              <c:tx>
                <c:strRef>
                  <c:f>'графіки 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{B2FDD5A1-6234-4A35-BFF9-6BCE839A8476}</c15:txfldGUID>
                      <c15:f>'графіки '!#REF!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4F0A-43A9-B80C-C1BA1D9D5410}"/>
                </c:ext>
              </c:extLst>
            </c:dLbl>
            <c:dLbl>
              <c:idx val="23"/>
              <c:tx>
                <c:strRef>
                  <c:f>'графіки 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{9A39ABB0-9FF5-48CD-8F07-168BC735137A}</c15:txfldGUID>
                      <c15:f>'графіки '!#REF!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4F0A-43A9-B80C-C1BA1D9D5410}"/>
                </c:ext>
              </c:extLst>
            </c:dLbl>
            <c:dLbl>
              <c:idx val="24"/>
              <c:tx>
                <c:strRef>
                  <c:f>'графіки 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{A35CE212-8614-4EB0-B930-2366D49F54AC}</c15:txfldGUID>
                      <c15:f>'графіки '!#REF!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4F0A-43A9-B80C-C1BA1D9D5410}"/>
                </c:ext>
              </c:extLst>
            </c:dLbl>
            <c:dLbl>
              <c:idx val="25"/>
              <c:tx>
                <c:strRef>
                  <c:f>'графіки 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{D1CFB48C-1787-4420-B4AC-942465041C97}</c15:txfldGUID>
                      <c15:f>'графіки '!#REF!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4F0A-43A9-B80C-C1BA1D9D5410}"/>
                </c:ext>
              </c:extLst>
            </c:dLbl>
            <c:dLbl>
              <c:idx val="26"/>
              <c:tx>
                <c:strRef>
                  <c:f>'графіки '!$C$162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{D088F1EB-B6D3-4897-BB92-EFFEDD56A76F}</c15:txfldGUID>
                      <c15:f>'графіки '!$C$162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4F0A-43A9-B80C-C1BA1D9D5410}"/>
                </c:ext>
              </c:extLst>
            </c:dLbl>
            <c:dLbl>
              <c:idx val="27"/>
              <c:tx>
                <c:strRef>
                  <c:f>'графіки '!$C$163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{39414856-DF6F-4AB0-95B6-25FD0B101E0C}</c15:txfldGUID>
                      <c15:f>'графіки '!$C$163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4F0A-43A9-B80C-C1BA1D9D5410}"/>
                </c:ext>
              </c:extLst>
            </c:dLbl>
            <c:dLbl>
              <c:idx val="28"/>
              <c:tx>
                <c:strRef>
                  <c:f>'графіки '!$C$164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{CD23FBE1-0BE9-41BF-A1C1-926BECA57CDA}</c15:txfldGUID>
                      <c15:f>'графіки '!$C$164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C-4F0A-43A9-B80C-C1BA1D9D541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'!$F$140:$F$164</c:f>
              <c:numCache>
                <c:formatCode>#,##0_ ;[Red]\-#,##0\ </c:formatCode>
                <c:ptCount val="25"/>
                <c:pt idx="0">
                  <c:v>706.70660000000009</c:v>
                </c:pt>
                <c:pt idx="1">
                  <c:v>4893.8512000000001</c:v>
                </c:pt>
                <c:pt idx="2">
                  <c:v>1040.5457999999999</c:v>
                </c:pt>
                <c:pt idx="3">
                  <c:v>928.14679999999998</c:v>
                </c:pt>
                <c:pt idx="4">
                  <c:v>841.91919999999993</c:v>
                </c:pt>
                <c:pt idx="5">
                  <c:v>1207.9584</c:v>
                </c:pt>
                <c:pt idx="6">
                  <c:v>346.14019999999999</c:v>
                </c:pt>
                <c:pt idx="7">
                  <c:v>724.82330000000002</c:v>
                </c:pt>
                <c:pt idx="8">
                  <c:v>951.6092000000001</c:v>
                </c:pt>
                <c:pt idx="9">
                  <c:v>704.87329999999997</c:v>
                </c:pt>
                <c:pt idx="10">
                  <c:v>597.77520000000004</c:v>
                </c:pt>
                <c:pt idx="11">
                  <c:v>538.91250000000002</c:v>
                </c:pt>
              </c:numCache>
            </c:numRef>
          </c:xVal>
          <c:yVal>
            <c:numRef>
              <c:f>'графіки '!$G$140:$G$164</c:f>
              <c:numCache>
                <c:formatCode>#,##0.0_ ;[Red]\-#,##0.0\ </c:formatCode>
                <c:ptCount val="25"/>
                <c:pt idx="0">
                  <c:v>6.7</c:v>
                </c:pt>
                <c:pt idx="1">
                  <c:v>43</c:v>
                </c:pt>
                <c:pt idx="2">
                  <c:v>8</c:v>
                </c:pt>
                <c:pt idx="3">
                  <c:v>8</c:v>
                </c:pt>
                <c:pt idx="4">
                  <c:v>7.6000000000000005</c:v>
                </c:pt>
                <c:pt idx="5">
                  <c:v>7.5</c:v>
                </c:pt>
                <c:pt idx="6">
                  <c:v>3.9</c:v>
                </c:pt>
                <c:pt idx="7">
                  <c:v>10</c:v>
                </c:pt>
                <c:pt idx="8">
                  <c:v>5</c:v>
                </c:pt>
                <c:pt idx="9">
                  <c:v>6.5</c:v>
                </c:pt>
                <c:pt idx="10">
                  <c:v>6.5</c:v>
                </c:pt>
                <c:pt idx="11">
                  <c:v>5.4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D-4F0A-43A9-B80C-C1BA1D9D54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4436864"/>
        <c:axId val="124438784"/>
      </c:scatterChart>
      <c:valAx>
        <c:axId val="124436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4438784"/>
        <c:crosses val="autoZero"/>
        <c:crossBetween val="midCat"/>
      </c:valAx>
      <c:valAx>
        <c:axId val="124438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4436864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uk-UA" sz="1800"/>
              <a:t>Рейтинги </a:t>
            </a:r>
            <a:r>
              <a:rPr lang="uk-UA" sz="1800" u="sng"/>
              <a:t>місцевих</a:t>
            </a:r>
            <a:r>
              <a:rPr lang="uk-UA" sz="1800" u="sng" baseline="0"/>
              <a:t> господарських </a:t>
            </a:r>
            <a:r>
              <a:rPr lang="uk-UA" sz="1800" u="sng"/>
              <a:t>судів</a:t>
            </a:r>
            <a:r>
              <a:rPr lang="uk-UA" sz="1800" b="1" i="0" u="none" strike="noStrike" baseline="0">
                <a:effectLst/>
              </a:rPr>
              <a:t> за </a:t>
            </a:r>
            <a:r>
              <a:rPr lang="uk-UA" sz="1800" b="1" i="0" baseline="0">
                <a:effectLst/>
              </a:rPr>
              <a:t>І півріччя 2020 року</a:t>
            </a:r>
            <a:endParaRPr lang="ru-RU" sz="18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6327094190974347E-2"/>
          <c:y val="0.10138213791624243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'!$C$36</c:f>
                  <c:strCache>
                    <c:ptCount val="1"/>
                    <c:pt idx="0">
                      <c:v>Господарський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{4B9DB0BF-0EF2-4DB4-A36D-B77DD85A588C}</c15:txfldGUID>
                      <c15:f>'графіки '!$C$36</c15:f>
                      <c15:dlblFieldTableCache>
                        <c:ptCount val="1"/>
                        <c:pt idx="0">
                          <c:v>Господарський суд Вінницької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B3FF-4788-81E6-7768BC9004CB}"/>
                </c:ext>
              </c:extLst>
            </c:dLbl>
            <c:dLbl>
              <c:idx val="1"/>
              <c:tx>
                <c:strRef>
                  <c:f>'графіки '!$C$37</c:f>
                  <c:strCache>
                    <c:ptCount val="1"/>
                    <c:pt idx="0">
                      <c:v>Господарський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{AF4A3012-8ABB-4599-B5E3-52FDAD848E75}</c15:txfldGUID>
                      <c15:f>'графіки '!$C$37</c15:f>
                      <c15:dlblFieldTableCache>
                        <c:ptCount val="1"/>
                        <c:pt idx="0">
                          <c:v>Господарський суд Волинської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B3FF-4788-81E6-7768BC9004CB}"/>
                </c:ext>
              </c:extLst>
            </c:dLbl>
            <c:dLbl>
              <c:idx val="2"/>
              <c:tx>
                <c:strRef>
                  <c:f>'графіки '!$C$38</c:f>
                  <c:strCache>
                    <c:ptCount val="1"/>
                    <c:pt idx="0">
                      <c:v>Господарський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{26F6261A-34C5-40E7-AAE8-68E762360C65}</c15:txfldGUID>
                      <c15:f>'графіки '!$C$38</c15:f>
                      <c15:dlblFieldTableCache>
                        <c:ptCount val="1"/>
                        <c:pt idx="0">
                          <c:v>Господарський суд Дніпропетровської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B3FF-4788-81E6-7768BC9004CB}"/>
                </c:ext>
              </c:extLst>
            </c:dLbl>
            <c:dLbl>
              <c:idx val="3"/>
              <c:tx>
                <c:strRef>
                  <c:f>'графіки '!$C$39</c:f>
                  <c:strCache>
                    <c:ptCount val="1"/>
                    <c:pt idx="0">
                      <c:v>Господарський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{A8B6EDB0-BD31-44A7-8B50-9B17DC99EB6C}</c15:txfldGUID>
                      <c15:f>'графіки '!$C$39</c15:f>
                      <c15:dlblFieldTableCache>
                        <c:ptCount val="1"/>
                        <c:pt idx="0">
                          <c:v>Господарський суд Донецької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B3FF-4788-81E6-7768BC9004CB}"/>
                </c:ext>
              </c:extLst>
            </c:dLbl>
            <c:dLbl>
              <c:idx val="4"/>
              <c:tx>
                <c:strRef>
                  <c:f>'графіки '!$C$40</c:f>
                  <c:strCache>
                    <c:ptCount val="1"/>
                    <c:pt idx="0">
                      <c:v>Господарський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{AF2F83AD-0CD8-4BE4-BEE0-1D28F6067B3C}</c15:txfldGUID>
                      <c15:f>'графіки '!$C$40</c15:f>
                      <c15:dlblFieldTableCache>
                        <c:ptCount val="1"/>
                        <c:pt idx="0">
                          <c:v>Господарський суд Житомирської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B3FF-4788-81E6-7768BC9004CB}"/>
                </c:ext>
              </c:extLst>
            </c:dLbl>
            <c:dLbl>
              <c:idx val="5"/>
              <c:tx>
                <c:strRef>
                  <c:f>'графіки '!$C$41</c:f>
                  <c:strCache>
                    <c:ptCount val="1"/>
                    <c:pt idx="0">
                      <c:v>Господарський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{BEA25075-A0EB-43A3-B4B5-BC14E429C04D}</c15:txfldGUID>
                      <c15:f>'графіки '!$C$41</c15:f>
                      <c15:dlblFieldTableCache>
                        <c:ptCount val="1"/>
                        <c:pt idx="0">
                          <c:v>Господарський суд Закарпатської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B3FF-4788-81E6-7768BC9004CB}"/>
                </c:ext>
              </c:extLst>
            </c:dLbl>
            <c:dLbl>
              <c:idx val="6"/>
              <c:tx>
                <c:strRef>
                  <c:f>'графіки '!$C$42</c:f>
                  <c:strCache>
                    <c:ptCount val="1"/>
                    <c:pt idx="0">
                      <c:v>Господарський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{38A8F70C-AFA8-4D9A-88C9-711458294A2C}</c15:txfldGUID>
                      <c15:f>'графіки '!$C$42</c15:f>
                      <c15:dlblFieldTableCache>
                        <c:ptCount val="1"/>
                        <c:pt idx="0">
                          <c:v>Господарський суд Запорізької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B3FF-4788-81E6-7768BC9004CB}"/>
                </c:ext>
              </c:extLst>
            </c:dLbl>
            <c:dLbl>
              <c:idx val="7"/>
              <c:tx>
                <c:strRef>
                  <c:f>'графіки '!$C$43</c:f>
                  <c:strCache>
                    <c:ptCount val="1"/>
                    <c:pt idx="0">
                      <c:v>Господарський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{68B439CF-77C2-49F0-A9D4-375F0A3EF731}</c15:txfldGUID>
                      <c15:f>'графіки '!$C$43</c15:f>
                      <c15:dlblFieldTableCache>
                        <c:ptCount val="1"/>
                        <c:pt idx="0">
                          <c:v>Господарський суд Івано-Франківської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B3FF-4788-81E6-7768BC9004CB}"/>
                </c:ext>
              </c:extLst>
            </c:dLbl>
            <c:dLbl>
              <c:idx val="8"/>
              <c:tx>
                <c:strRef>
                  <c:f>'графіки '!$C$44</c:f>
                  <c:strCache>
                    <c:ptCount val="1"/>
                    <c:pt idx="0">
                      <c:v>Господарський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{FA017401-0321-4E98-81B6-E91CFB7FD640}</c15:txfldGUID>
                      <c15:f>'графіки '!$C$44</c15:f>
                      <c15:dlblFieldTableCache>
                        <c:ptCount val="1"/>
                        <c:pt idx="0">
                          <c:v>Господарський суд Київської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B3FF-4788-81E6-7768BC9004CB}"/>
                </c:ext>
              </c:extLst>
            </c:dLbl>
            <c:dLbl>
              <c:idx val="9"/>
              <c:tx>
                <c:strRef>
                  <c:f>'графіки '!$C$45</c:f>
                  <c:strCache>
                    <c:ptCount val="1"/>
                    <c:pt idx="0">
                      <c:v>Господарський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{455F6C09-8BCF-4C64-8A9B-F5D65CA1F880}</c15:txfldGUID>
                      <c15:f>'графіки '!$C$45</c15:f>
                      <c15:dlblFieldTableCache>
                        <c:ptCount val="1"/>
                        <c:pt idx="0">
                          <c:v>Господарський суд Кіровоградської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B3FF-4788-81E6-7768BC9004CB}"/>
                </c:ext>
              </c:extLst>
            </c:dLbl>
            <c:dLbl>
              <c:idx val="10"/>
              <c:tx>
                <c:strRef>
                  <c:f>'графіки '!$C$46</c:f>
                  <c:strCache>
                    <c:ptCount val="1"/>
                    <c:pt idx="0">
                      <c:v>Господарський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{26F78680-5B58-4826-B648-D7A4C14A8373}</c15:txfldGUID>
                      <c15:f>'графіки '!$C$46</c15:f>
                      <c15:dlblFieldTableCache>
                        <c:ptCount val="1"/>
                        <c:pt idx="0">
                          <c:v>Господарський суд Луганської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B3FF-4788-81E6-7768BC9004CB}"/>
                </c:ext>
              </c:extLst>
            </c:dLbl>
            <c:dLbl>
              <c:idx val="11"/>
              <c:tx>
                <c:strRef>
                  <c:f>'графіки '!$C$47</c:f>
                  <c:strCache>
                    <c:ptCount val="1"/>
                    <c:pt idx="0">
                      <c:v>Господарський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{6393F07F-E531-4AA9-849C-B16A8E7A7563}</c15:txfldGUID>
                      <c15:f>'графіки '!$C$47</c15:f>
                      <c15:dlblFieldTableCache>
                        <c:ptCount val="1"/>
                        <c:pt idx="0">
                          <c:v>Господарський суд Львівської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B3FF-4788-81E6-7768BC9004CB}"/>
                </c:ext>
              </c:extLst>
            </c:dLbl>
            <c:dLbl>
              <c:idx val="12"/>
              <c:tx>
                <c:strRef>
                  <c:f>'графіки '!$C$48</c:f>
                  <c:strCache>
                    <c:ptCount val="1"/>
                    <c:pt idx="0">
                      <c:v>Господарський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{C8DA170C-70AE-44A3-9537-5F4ABBB0B1B8}</c15:txfldGUID>
                      <c15:f>'графіки '!$C$48</c15:f>
                      <c15:dlblFieldTableCache>
                        <c:ptCount val="1"/>
                        <c:pt idx="0">
                          <c:v>Господарський суд Миколаївської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B3FF-4788-81E6-7768BC9004CB}"/>
                </c:ext>
              </c:extLst>
            </c:dLbl>
            <c:dLbl>
              <c:idx val="13"/>
              <c:tx>
                <c:strRef>
                  <c:f>'графіки '!$C$49</c:f>
                  <c:strCache>
                    <c:ptCount val="1"/>
                    <c:pt idx="0">
                      <c:v>Господарський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{E6B3A8BB-FEA2-4D8F-93E5-C0DD6374CBF1}</c15:txfldGUID>
                      <c15:f>'графіки '!$C$49</c15:f>
                      <c15:dlblFieldTableCache>
                        <c:ptCount val="1"/>
                        <c:pt idx="0">
                          <c:v>Господарський суд міста Києва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B3FF-4788-81E6-7768BC9004CB}"/>
                </c:ext>
              </c:extLst>
            </c:dLbl>
            <c:dLbl>
              <c:idx val="14"/>
              <c:tx>
                <c:strRef>
                  <c:f>'графіки '!$C$50</c:f>
                  <c:strCache>
                    <c:ptCount val="1"/>
                    <c:pt idx="0">
                      <c:v>Господарський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{23BD60AB-BD0F-47C2-AF73-8A2289363A68}</c15:txfldGUID>
                      <c15:f>'графіки '!$C$50</c15:f>
                      <c15:dlblFieldTableCache>
                        <c:ptCount val="1"/>
                        <c:pt idx="0">
                          <c:v>Господарський суд Одеської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B3FF-4788-81E6-7768BC9004CB}"/>
                </c:ext>
              </c:extLst>
            </c:dLbl>
            <c:dLbl>
              <c:idx val="15"/>
              <c:tx>
                <c:strRef>
                  <c:f>'графіки '!$C$51</c:f>
                  <c:strCache>
                    <c:ptCount val="1"/>
                    <c:pt idx="0">
                      <c:v>Господарський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{0690931A-7813-4BBB-9D16-1F7D7DDAF17D}</c15:txfldGUID>
                      <c15:f>'графіки '!$C$51</c15:f>
                      <c15:dlblFieldTableCache>
                        <c:ptCount val="1"/>
                        <c:pt idx="0">
                          <c:v>Господарський суд Полтавської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B3FF-4788-81E6-7768BC9004CB}"/>
                </c:ext>
              </c:extLst>
            </c:dLbl>
            <c:dLbl>
              <c:idx val="16"/>
              <c:tx>
                <c:strRef>
                  <c:f>'графіки '!$C$52</c:f>
                  <c:strCache>
                    <c:ptCount val="1"/>
                    <c:pt idx="0">
                      <c:v>Господарський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{751B4ECC-68D3-4FCE-B4F6-E792DC88E2AC}</c15:txfldGUID>
                      <c15:f>'графіки '!$C$52</c15:f>
                      <c15:dlblFieldTableCache>
                        <c:ptCount val="1"/>
                        <c:pt idx="0">
                          <c:v>Господарський суд Рівненської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B3FF-4788-81E6-7768BC9004CB}"/>
                </c:ext>
              </c:extLst>
            </c:dLbl>
            <c:dLbl>
              <c:idx val="17"/>
              <c:tx>
                <c:strRef>
                  <c:f>'графіки '!$C$53</c:f>
                  <c:strCache>
                    <c:ptCount val="1"/>
                    <c:pt idx="0">
                      <c:v>Господарський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{924E492C-A2C7-456F-BF9B-6A20D813E6DB}</c15:txfldGUID>
                      <c15:f>'графіки '!$C$53</c15:f>
                      <c15:dlblFieldTableCache>
                        <c:ptCount val="1"/>
                        <c:pt idx="0">
                          <c:v>Господарський суд Сумської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B3FF-4788-81E6-7768BC9004CB}"/>
                </c:ext>
              </c:extLst>
            </c:dLbl>
            <c:dLbl>
              <c:idx val="18"/>
              <c:tx>
                <c:strRef>
                  <c:f>'графіки '!$C$54</c:f>
                  <c:strCache>
                    <c:ptCount val="1"/>
                    <c:pt idx="0">
                      <c:v>Господарський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{3B1477A0-C858-4498-A3C5-C0E1225E0EFA}</c15:txfldGUID>
                      <c15:f>'графіки '!$C$54</c15:f>
                      <c15:dlblFieldTableCache>
                        <c:ptCount val="1"/>
                        <c:pt idx="0">
                          <c:v>Господарський суд Тернопільської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B3FF-4788-81E6-7768BC9004CB}"/>
                </c:ext>
              </c:extLst>
            </c:dLbl>
            <c:dLbl>
              <c:idx val="19"/>
              <c:tx>
                <c:strRef>
                  <c:f>'графіки '!$C$55</c:f>
                  <c:strCache>
                    <c:ptCount val="1"/>
                    <c:pt idx="0">
                      <c:v>Господарський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{1CEAAC3F-204C-4B9D-9096-35FE5A967856}</c15:txfldGUID>
                      <c15:f>'графіки '!$C$55</c15:f>
                      <c15:dlblFieldTableCache>
                        <c:ptCount val="1"/>
                        <c:pt idx="0">
                          <c:v>Господарський суд Харківської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B3FF-4788-81E6-7768BC9004CB}"/>
                </c:ext>
              </c:extLst>
            </c:dLbl>
            <c:dLbl>
              <c:idx val="20"/>
              <c:tx>
                <c:strRef>
                  <c:f>'графіки '!$C$56</c:f>
                  <c:strCache>
                    <c:ptCount val="1"/>
                    <c:pt idx="0">
                      <c:v>Господарський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{1E5748E8-AA19-4594-A21C-62365CA0532B}</c15:txfldGUID>
                      <c15:f>'графіки '!$C$56</c15:f>
                      <c15:dlblFieldTableCache>
                        <c:ptCount val="1"/>
                        <c:pt idx="0">
                          <c:v>Господарський суд Херсонської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B3FF-4788-81E6-7768BC9004CB}"/>
                </c:ext>
              </c:extLst>
            </c:dLbl>
            <c:dLbl>
              <c:idx val="21"/>
              <c:tx>
                <c:strRef>
                  <c:f>'графіки '!$C$57</c:f>
                  <c:strCache>
                    <c:ptCount val="1"/>
                    <c:pt idx="0">
                      <c:v>Господарський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{ED0AD3D1-D626-4AC7-B541-AFD671D3CBEA}</c15:txfldGUID>
                      <c15:f>'графіки '!$C$57</c15:f>
                      <c15:dlblFieldTableCache>
                        <c:ptCount val="1"/>
                        <c:pt idx="0">
                          <c:v>Господарський суд Хмельницької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B3FF-4788-81E6-7768BC9004CB}"/>
                </c:ext>
              </c:extLst>
            </c:dLbl>
            <c:dLbl>
              <c:idx val="22"/>
              <c:tx>
                <c:strRef>
                  <c:f>'графіки '!$C$58</c:f>
                  <c:strCache>
                    <c:ptCount val="1"/>
                    <c:pt idx="0">
                      <c:v>Господарський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{43A65E69-23DC-48C1-BA2A-544BDF3EEBB9}</c15:txfldGUID>
                      <c15:f>'графіки '!$C$58</c15:f>
                      <c15:dlblFieldTableCache>
                        <c:ptCount val="1"/>
                        <c:pt idx="0">
                          <c:v>Господарський суд Черкаської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B3FF-4788-81E6-7768BC9004CB}"/>
                </c:ext>
              </c:extLst>
            </c:dLbl>
            <c:dLbl>
              <c:idx val="23"/>
              <c:tx>
                <c:strRef>
                  <c:f>'графіки '!$C$59</c:f>
                  <c:strCache>
                    <c:ptCount val="1"/>
                    <c:pt idx="0">
                      <c:v>Господарський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{F8829064-2377-4EE9-992B-EB525BFCDA6D}</c15:txfldGUID>
                      <c15:f>'графіки '!$C$59</c15:f>
                      <c15:dlblFieldTableCache>
                        <c:ptCount val="1"/>
                        <c:pt idx="0">
                          <c:v>Господарський суд Чернівецької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B3FF-4788-81E6-7768BC9004CB}"/>
                </c:ext>
              </c:extLst>
            </c:dLbl>
            <c:dLbl>
              <c:idx val="24"/>
              <c:tx>
                <c:strRef>
                  <c:f>'графіки '!$C$60</c:f>
                  <c:strCache>
                    <c:ptCount val="1"/>
                    <c:pt idx="0">
                      <c:v>Господарський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{4B1C481F-42A2-4D25-ACD9-CA7C9B71C8D3}</c15:txfldGUID>
                      <c15:f>'графіки '!$C$60</c15:f>
                      <c15:dlblFieldTableCache>
                        <c:ptCount val="1"/>
                        <c:pt idx="0">
                          <c:v>Господарський суд Чернігівської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B3FF-4788-81E6-7768BC9004C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'!$H$36:$H$60</c:f>
              <c:numCache>
                <c:formatCode>0%</c:formatCode>
                <c:ptCount val="25"/>
                <c:pt idx="0">
                  <c:v>-0.46</c:v>
                </c:pt>
                <c:pt idx="1">
                  <c:v>-0.98</c:v>
                </c:pt>
                <c:pt idx="2">
                  <c:v>0.38</c:v>
                </c:pt>
                <c:pt idx="3">
                  <c:v>-0.75</c:v>
                </c:pt>
                <c:pt idx="4">
                  <c:v>-0.87</c:v>
                </c:pt>
                <c:pt idx="5">
                  <c:v>-0.17</c:v>
                </c:pt>
                <c:pt idx="6">
                  <c:v>7.0000000000000007E-2</c:v>
                </c:pt>
                <c:pt idx="7">
                  <c:v>-1.24</c:v>
                </c:pt>
                <c:pt idx="8">
                  <c:v>-0.39</c:v>
                </c:pt>
                <c:pt idx="9">
                  <c:v>-0.66</c:v>
                </c:pt>
                <c:pt idx="10">
                  <c:v>-0.90999999999999992</c:v>
                </c:pt>
                <c:pt idx="11">
                  <c:v>-1.03</c:v>
                </c:pt>
                <c:pt idx="12">
                  <c:v>0.22999999999999998</c:v>
                </c:pt>
                <c:pt idx="13">
                  <c:v>7.0000000000000007E-2</c:v>
                </c:pt>
                <c:pt idx="14">
                  <c:v>0.85</c:v>
                </c:pt>
                <c:pt idx="15">
                  <c:v>-0.24</c:v>
                </c:pt>
                <c:pt idx="16">
                  <c:v>-0.91</c:v>
                </c:pt>
                <c:pt idx="17">
                  <c:v>-9.0000000000000024E-2</c:v>
                </c:pt>
                <c:pt idx="18">
                  <c:v>-1.67</c:v>
                </c:pt>
                <c:pt idx="19">
                  <c:v>-0.4</c:v>
                </c:pt>
                <c:pt idx="20">
                  <c:v>-0.41999999999999993</c:v>
                </c:pt>
                <c:pt idx="21">
                  <c:v>-0.64</c:v>
                </c:pt>
                <c:pt idx="22">
                  <c:v>2.0000000000000018E-2</c:v>
                </c:pt>
                <c:pt idx="23">
                  <c:v>-0.98</c:v>
                </c:pt>
                <c:pt idx="24">
                  <c:v>-0.87</c:v>
                </c:pt>
              </c:numCache>
            </c:numRef>
          </c:xVal>
          <c:yVal>
            <c:numRef>
              <c:f>'графіки '!$I$36:$I$60</c:f>
              <c:numCache>
                <c:formatCode>0%</c:formatCode>
                <c:ptCount val="25"/>
                <c:pt idx="0">
                  <c:v>-1.29</c:v>
                </c:pt>
                <c:pt idx="1">
                  <c:v>-1.67</c:v>
                </c:pt>
                <c:pt idx="2">
                  <c:v>-1.38</c:v>
                </c:pt>
                <c:pt idx="3">
                  <c:v>-1.7800000000000002</c:v>
                </c:pt>
                <c:pt idx="4">
                  <c:v>-0.9</c:v>
                </c:pt>
                <c:pt idx="5">
                  <c:v>-2.79</c:v>
                </c:pt>
                <c:pt idx="6">
                  <c:v>-0.43000000000000005</c:v>
                </c:pt>
                <c:pt idx="7">
                  <c:v>-1.47</c:v>
                </c:pt>
                <c:pt idx="8">
                  <c:v>-1.75</c:v>
                </c:pt>
                <c:pt idx="9">
                  <c:v>-2.84</c:v>
                </c:pt>
                <c:pt idx="10">
                  <c:v>-0.63</c:v>
                </c:pt>
                <c:pt idx="11">
                  <c:v>-2.23</c:v>
                </c:pt>
                <c:pt idx="12">
                  <c:v>-2.0099999999999998</c:v>
                </c:pt>
                <c:pt idx="13">
                  <c:v>-4.42</c:v>
                </c:pt>
                <c:pt idx="14">
                  <c:v>0.14000000000000004</c:v>
                </c:pt>
                <c:pt idx="15">
                  <c:v>-1.04</c:v>
                </c:pt>
                <c:pt idx="16">
                  <c:v>-0.54999999999999993</c:v>
                </c:pt>
                <c:pt idx="17">
                  <c:v>-0.82000000000000006</c:v>
                </c:pt>
                <c:pt idx="18">
                  <c:v>-1.5</c:v>
                </c:pt>
                <c:pt idx="19">
                  <c:v>-0.8</c:v>
                </c:pt>
                <c:pt idx="20">
                  <c:v>-0.68</c:v>
                </c:pt>
                <c:pt idx="21">
                  <c:v>-1.31</c:v>
                </c:pt>
                <c:pt idx="22">
                  <c:v>-1.33</c:v>
                </c:pt>
                <c:pt idx="23">
                  <c:v>-3.54</c:v>
                </c:pt>
                <c:pt idx="24">
                  <c:v>-0.62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B3FF-4788-81E6-7768BC9004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7891072"/>
        <c:axId val="117892992"/>
      </c:scatterChart>
      <c:valAx>
        <c:axId val="117891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17892992"/>
        <c:crosses val="autoZero"/>
        <c:crossBetween val="midCat"/>
      </c:valAx>
      <c:valAx>
        <c:axId val="11789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17891072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окружними адміністративними судами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'!$C$90</c:f>
                  <c:strCache>
                    <c:ptCount val="1"/>
                    <c:pt idx="0">
                      <c:v>Вінницький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{16584193-6E04-49F8-884E-F9CF18587BEF}</c15:txfldGUID>
                      <c15:f>'графіки '!$C$90</c15:f>
                      <c15:dlblFieldTableCache>
                        <c:ptCount val="1"/>
                        <c:pt idx="0">
                          <c:v>Вінницький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4D65-4027-A60B-C77335B8AF8C}"/>
                </c:ext>
              </c:extLst>
            </c:dLbl>
            <c:dLbl>
              <c:idx val="1"/>
              <c:tx>
                <c:strRef>
                  <c:f>'графіки '!$C$91</c:f>
                  <c:strCache>
                    <c:ptCount val="1"/>
                    <c:pt idx="0">
                      <c:v>Волинський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{2F63349A-0522-4A1C-8A42-DEE17B5D7F67}</c15:txfldGUID>
                      <c15:f>'графіки '!$C$91</c15:f>
                      <c15:dlblFieldTableCache>
                        <c:ptCount val="1"/>
                        <c:pt idx="0">
                          <c:v>Волинський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4D65-4027-A60B-C77335B8AF8C}"/>
                </c:ext>
              </c:extLst>
            </c:dLbl>
            <c:dLbl>
              <c:idx val="2"/>
              <c:tx>
                <c:strRef>
                  <c:f>'графіки '!$C$92</c:f>
                  <c:strCache>
                    <c:ptCount val="1"/>
                    <c:pt idx="0">
                      <c:v>Дніпропетровський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{0F0F3CCE-434F-43E5-B845-D6A59A4E3D6A}</c15:txfldGUID>
                      <c15:f>'графіки '!$C$92</c15:f>
                      <c15:dlblFieldTableCache>
                        <c:ptCount val="1"/>
                        <c:pt idx="0">
                          <c:v>Дніпропетровський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4D65-4027-A60B-C77335B8AF8C}"/>
                </c:ext>
              </c:extLst>
            </c:dLbl>
            <c:dLbl>
              <c:idx val="3"/>
              <c:tx>
                <c:strRef>
                  <c:f>'графіки '!$C$93</c:f>
                  <c:strCache>
                    <c:ptCount val="1"/>
                    <c:pt idx="0">
                      <c:v>Донецький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{472D494C-AA07-46E3-94F3-96A36700FE14}</c15:txfldGUID>
                      <c15:f>'графіки '!$C$93</c15:f>
                      <c15:dlblFieldTableCache>
                        <c:ptCount val="1"/>
                        <c:pt idx="0">
                          <c:v>Донецький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4D65-4027-A60B-C77335B8AF8C}"/>
                </c:ext>
              </c:extLst>
            </c:dLbl>
            <c:dLbl>
              <c:idx val="4"/>
              <c:tx>
                <c:strRef>
                  <c:f>'графіки '!$C$94</c:f>
                  <c:strCache>
                    <c:ptCount val="1"/>
                    <c:pt idx="0">
                      <c:v>Житомирський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{D46D692F-9DE3-42A0-A186-94335119CAEE}</c15:txfldGUID>
                      <c15:f>'графіки '!$C$94</c15:f>
                      <c15:dlblFieldTableCache>
                        <c:ptCount val="1"/>
                        <c:pt idx="0">
                          <c:v>Житомирський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4D65-4027-A60B-C77335B8AF8C}"/>
                </c:ext>
              </c:extLst>
            </c:dLbl>
            <c:dLbl>
              <c:idx val="5"/>
              <c:tx>
                <c:strRef>
                  <c:f>'графіки '!$C$95</c:f>
                  <c:strCache>
                    <c:ptCount val="1"/>
                    <c:pt idx="0">
                      <c:v>Закарпатський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{74260F4E-5355-47C2-A015-2A068A30E8C6}</c15:txfldGUID>
                      <c15:f>'графіки '!$C$95</c15:f>
                      <c15:dlblFieldTableCache>
                        <c:ptCount val="1"/>
                        <c:pt idx="0">
                          <c:v>Закарпатський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4D65-4027-A60B-C77335B8AF8C}"/>
                </c:ext>
              </c:extLst>
            </c:dLbl>
            <c:dLbl>
              <c:idx val="6"/>
              <c:tx>
                <c:strRef>
                  <c:f>'графіки '!$C$96</c:f>
                  <c:strCache>
                    <c:ptCount val="1"/>
                    <c:pt idx="0">
                      <c:v>Запорізький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{5298E962-8633-4584-B0B5-9E55405F9CAA}</c15:txfldGUID>
                      <c15:f>'графіки '!$C$96</c15:f>
                      <c15:dlblFieldTableCache>
                        <c:ptCount val="1"/>
                        <c:pt idx="0">
                          <c:v>Запорізький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4D65-4027-A60B-C77335B8AF8C}"/>
                </c:ext>
              </c:extLst>
            </c:dLbl>
            <c:dLbl>
              <c:idx val="7"/>
              <c:tx>
                <c:strRef>
                  <c:f>'графіки '!$C$97</c:f>
                  <c:strCache>
                    <c:ptCount val="1"/>
                    <c:pt idx="0">
                      <c:v>Івано-Франківський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{022D8779-49CD-44F1-AD49-676EC890203D}</c15:txfldGUID>
                      <c15:f>'графіки '!$C$97</c15:f>
                      <c15:dlblFieldTableCache>
                        <c:ptCount val="1"/>
                        <c:pt idx="0">
                          <c:v>Івано-Франківський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4D65-4027-A60B-C77335B8AF8C}"/>
                </c:ext>
              </c:extLst>
            </c:dLbl>
            <c:dLbl>
              <c:idx val="8"/>
              <c:tx>
                <c:strRef>
                  <c:f>'графіки '!$C$98</c:f>
                  <c:strCache>
                    <c:ptCount val="1"/>
                    <c:pt idx="0">
                      <c:v>Київський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{F38946A8-D75E-467D-BA06-8EDF6902F696}</c15:txfldGUID>
                      <c15:f>'графіки '!$C$98</c15:f>
                      <c15:dlblFieldTableCache>
                        <c:ptCount val="1"/>
                        <c:pt idx="0">
                          <c:v>Київський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4D65-4027-A60B-C77335B8AF8C}"/>
                </c:ext>
              </c:extLst>
            </c:dLbl>
            <c:dLbl>
              <c:idx val="9"/>
              <c:tx>
                <c:strRef>
                  <c:f>'графіки '!$C$99</c:f>
                  <c:strCache>
                    <c:ptCount val="1"/>
                    <c:pt idx="0">
                      <c:v>Кіровоградський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{B26CE7C4-394B-485D-8B3F-9E9A7B954E5A}</c15:txfldGUID>
                      <c15:f>'графіки '!$C$99</c15:f>
                      <c15:dlblFieldTableCache>
                        <c:ptCount val="1"/>
                        <c:pt idx="0">
                          <c:v>Кіровоградський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4D65-4027-A60B-C77335B8AF8C}"/>
                </c:ext>
              </c:extLst>
            </c:dLbl>
            <c:dLbl>
              <c:idx val="10"/>
              <c:tx>
                <c:strRef>
                  <c:f>'графіки '!$C$100</c:f>
                  <c:strCache>
                    <c:ptCount val="1"/>
                    <c:pt idx="0">
                      <c:v>Луганський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{83930F68-02A7-4370-A19B-993461903C0A}</c15:txfldGUID>
                      <c15:f>'графіки '!$C$100</c15:f>
                      <c15:dlblFieldTableCache>
                        <c:ptCount val="1"/>
                        <c:pt idx="0">
                          <c:v>Луганський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4D65-4027-A60B-C77335B8AF8C}"/>
                </c:ext>
              </c:extLst>
            </c:dLbl>
            <c:dLbl>
              <c:idx val="11"/>
              <c:tx>
                <c:strRef>
                  <c:f>'графіки '!$C$101</c:f>
                  <c:strCache>
                    <c:ptCount val="1"/>
                    <c:pt idx="0">
                      <c:v>Львівський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{4A430024-0644-4420-B702-D732140AC75E}</c15:txfldGUID>
                      <c15:f>'графіки '!$C$101</c15:f>
                      <c15:dlblFieldTableCache>
                        <c:ptCount val="1"/>
                        <c:pt idx="0">
                          <c:v>Львівський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4D65-4027-A60B-C77335B8AF8C}"/>
                </c:ext>
              </c:extLst>
            </c:dLbl>
            <c:dLbl>
              <c:idx val="12"/>
              <c:tx>
                <c:strRef>
                  <c:f>'графіки '!$C$102</c:f>
                  <c:strCache>
                    <c:ptCount val="1"/>
                    <c:pt idx="0">
                      <c:v>Миколаївський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{829B7A5D-DCBA-4422-912A-5B43C8214983}</c15:txfldGUID>
                      <c15:f>'графіки '!$C$102</c15:f>
                      <c15:dlblFieldTableCache>
                        <c:ptCount val="1"/>
                        <c:pt idx="0">
                          <c:v>Миколаївський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4D65-4027-A60B-C77335B8AF8C}"/>
                </c:ext>
              </c:extLst>
            </c:dLbl>
            <c:dLbl>
              <c:idx val="13"/>
              <c:tx>
                <c:strRef>
                  <c:f>'графіки '!$C$103</c:f>
                  <c:strCache>
                    <c:ptCount val="1"/>
                    <c:pt idx="0">
                      <c:v>Одеський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{1EF29AF7-9172-4A95-8FF5-0D2098FE8022}</c15:txfldGUID>
                      <c15:f>'графіки '!$C$103</c15:f>
                      <c15:dlblFieldTableCache>
                        <c:ptCount val="1"/>
                        <c:pt idx="0">
                          <c:v>Одеський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4D65-4027-A60B-C77335B8AF8C}"/>
                </c:ext>
              </c:extLst>
            </c:dLbl>
            <c:dLbl>
              <c:idx val="14"/>
              <c:tx>
                <c:strRef>
                  <c:f>'графіки '!$C$104</c:f>
                  <c:strCache>
                    <c:ptCount val="1"/>
                    <c:pt idx="0">
                      <c:v>Окружний адміністративний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{F46A32D6-B871-491B-8563-C231626F5684}</c15:txfldGUID>
                      <c15:f>'графіки '!$C$104</c15:f>
                      <c15:dlblFieldTableCache>
                        <c:ptCount val="1"/>
                        <c:pt idx="0">
                          <c:v>Окружний адміністративний суд міста Києва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4D65-4027-A60B-C77335B8AF8C}"/>
                </c:ext>
              </c:extLst>
            </c:dLbl>
            <c:dLbl>
              <c:idx val="15"/>
              <c:tx>
                <c:strRef>
                  <c:f>'графіки '!$C$105</c:f>
                  <c:strCache>
                    <c:ptCount val="1"/>
                    <c:pt idx="0">
                      <c:v>Полтавський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{034A759A-87DB-4D99-A5B9-C126E2651A8E}</c15:txfldGUID>
                      <c15:f>'графіки '!$C$105</c15:f>
                      <c15:dlblFieldTableCache>
                        <c:ptCount val="1"/>
                        <c:pt idx="0">
                          <c:v>Полтавський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4D65-4027-A60B-C77335B8AF8C}"/>
                </c:ext>
              </c:extLst>
            </c:dLbl>
            <c:dLbl>
              <c:idx val="16"/>
              <c:tx>
                <c:strRef>
                  <c:f>'графіки '!$C$106</c:f>
                  <c:strCache>
                    <c:ptCount val="1"/>
                    <c:pt idx="0">
                      <c:v>Рівненський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{69D6D6C3-56EB-40E0-A460-137BD677134F}</c15:txfldGUID>
                      <c15:f>'графіки '!$C$106</c15:f>
                      <c15:dlblFieldTableCache>
                        <c:ptCount val="1"/>
                        <c:pt idx="0">
                          <c:v>Рівненський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4D65-4027-A60B-C77335B8AF8C}"/>
                </c:ext>
              </c:extLst>
            </c:dLbl>
            <c:dLbl>
              <c:idx val="17"/>
              <c:tx>
                <c:strRef>
                  <c:f>'графіки '!$C$107</c:f>
                  <c:strCache>
                    <c:ptCount val="1"/>
                    <c:pt idx="0">
                      <c:v>Сумський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{3A2C5F6C-C29D-4802-8C1B-5E6AB59D7037}</c15:txfldGUID>
                      <c15:f>'графіки '!$C$107</c15:f>
                      <c15:dlblFieldTableCache>
                        <c:ptCount val="1"/>
                        <c:pt idx="0">
                          <c:v>Сумський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4D65-4027-A60B-C77335B8AF8C}"/>
                </c:ext>
              </c:extLst>
            </c:dLbl>
            <c:dLbl>
              <c:idx val="18"/>
              <c:tx>
                <c:strRef>
                  <c:f>'графіки '!$C$108</c:f>
                  <c:strCache>
                    <c:ptCount val="1"/>
                    <c:pt idx="0">
                      <c:v>Тернопільський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{B33031E0-2709-4E2E-B767-6394AA0CE68F}</c15:txfldGUID>
                      <c15:f>'графіки '!$C$108</c15:f>
                      <c15:dlblFieldTableCache>
                        <c:ptCount val="1"/>
                        <c:pt idx="0">
                          <c:v>Тернопільський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4D65-4027-A60B-C77335B8AF8C}"/>
                </c:ext>
              </c:extLst>
            </c:dLbl>
            <c:dLbl>
              <c:idx val="19"/>
              <c:tx>
                <c:strRef>
                  <c:f>'графіки '!$C$109</c:f>
                  <c:strCache>
                    <c:ptCount val="1"/>
                    <c:pt idx="0">
                      <c:v>Харківський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{776F35C8-6024-4E43-AB32-2CB2C7D4D01D}</c15:txfldGUID>
                      <c15:f>'графіки '!$C$109</c15:f>
                      <c15:dlblFieldTableCache>
                        <c:ptCount val="1"/>
                        <c:pt idx="0">
                          <c:v>Харківський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4D65-4027-A60B-C77335B8AF8C}"/>
                </c:ext>
              </c:extLst>
            </c:dLbl>
            <c:dLbl>
              <c:idx val="20"/>
              <c:tx>
                <c:strRef>
                  <c:f>'графіки '!$C$110</c:f>
                  <c:strCache>
                    <c:ptCount val="1"/>
                    <c:pt idx="0">
                      <c:v>Херсонський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{CEF0D451-EE5E-4E5F-98E7-6CAD26D6CDCD}</c15:txfldGUID>
                      <c15:f>'графіки '!$C$110</c15:f>
                      <c15:dlblFieldTableCache>
                        <c:ptCount val="1"/>
                        <c:pt idx="0">
                          <c:v>Херсонський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4D65-4027-A60B-C77335B8AF8C}"/>
                </c:ext>
              </c:extLst>
            </c:dLbl>
            <c:dLbl>
              <c:idx val="21"/>
              <c:tx>
                <c:strRef>
                  <c:f>'графіки '!$C$111</c:f>
                  <c:strCache>
                    <c:ptCount val="1"/>
                    <c:pt idx="0">
                      <c:v>Хмельницький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{2DA2E22D-2AB6-4BA5-8908-49E4CBE0D3AC}</c15:txfldGUID>
                      <c15:f>'графіки '!$C$111</c15:f>
                      <c15:dlblFieldTableCache>
                        <c:ptCount val="1"/>
                        <c:pt idx="0">
                          <c:v>Хмельницький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4D65-4027-A60B-C77335B8AF8C}"/>
                </c:ext>
              </c:extLst>
            </c:dLbl>
            <c:dLbl>
              <c:idx val="22"/>
              <c:tx>
                <c:strRef>
                  <c:f>'графіки '!$C$112</c:f>
                  <c:strCache>
                    <c:ptCount val="1"/>
                    <c:pt idx="0">
                      <c:v>Черкаський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{05402757-0829-4B8F-BDCD-7E1A33E895C8}</c15:txfldGUID>
                      <c15:f>'графіки '!$C$112</c15:f>
                      <c15:dlblFieldTableCache>
                        <c:ptCount val="1"/>
                        <c:pt idx="0">
                          <c:v>Черкаський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4D65-4027-A60B-C77335B8AF8C}"/>
                </c:ext>
              </c:extLst>
            </c:dLbl>
            <c:dLbl>
              <c:idx val="23"/>
              <c:tx>
                <c:strRef>
                  <c:f>'графіки '!$C$113</c:f>
                  <c:strCache>
                    <c:ptCount val="1"/>
                    <c:pt idx="0">
                      <c:v>Чернівецький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{9038C506-6E39-4F61-BFDB-0CB3582F4533}</c15:txfldGUID>
                      <c15:f>'графіки '!$C$113</c15:f>
                      <c15:dlblFieldTableCache>
                        <c:ptCount val="1"/>
                        <c:pt idx="0">
                          <c:v>Чернівецький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4D65-4027-A60B-C77335B8AF8C}"/>
                </c:ext>
              </c:extLst>
            </c:dLbl>
            <c:dLbl>
              <c:idx val="24"/>
              <c:tx>
                <c:strRef>
                  <c:f>'графіки '!$C$114</c:f>
                  <c:strCache>
                    <c:ptCount val="1"/>
                    <c:pt idx="0">
                      <c:v>Чернігівський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{4DB2CF0E-BF4E-4723-B2A6-204E01FAC5A2}</c15:txfldGUID>
                      <c15:f>'графіки '!$C$114</c15:f>
                      <c15:dlblFieldTableCache>
                        <c:ptCount val="1"/>
                        <c:pt idx="0">
                          <c:v>Чернігівський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4D65-4027-A60B-C77335B8AF8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'!$F$90:$F$114</c:f>
              <c:numCache>
                <c:formatCode>#,##0.0_ ;[Red]\-#,##0.0\ </c:formatCode>
                <c:ptCount val="25"/>
                <c:pt idx="0">
                  <c:v>3496.9775519999998</c:v>
                </c:pt>
                <c:pt idx="1">
                  <c:v>7418.1487079999997</c:v>
                </c:pt>
                <c:pt idx="2">
                  <c:v>8631.5123199999998</c:v>
                </c:pt>
                <c:pt idx="3">
                  <c:v>6995.3602680000004</c:v>
                </c:pt>
                <c:pt idx="4">
                  <c:v>10805.035964000001</c:v>
                </c:pt>
                <c:pt idx="5">
                  <c:v>2312.20822</c:v>
                </c:pt>
                <c:pt idx="6">
                  <c:v>5773.4872560000003</c:v>
                </c:pt>
                <c:pt idx="7">
                  <c:v>1760.7592480000001</c:v>
                </c:pt>
                <c:pt idx="8">
                  <c:v>4794.9280799999997</c:v>
                </c:pt>
                <c:pt idx="9">
                  <c:v>2848.5591519999998</c:v>
                </c:pt>
                <c:pt idx="10">
                  <c:v>2356.6549839999998</c:v>
                </c:pt>
                <c:pt idx="11">
                  <c:v>5639.8166199999996</c:v>
                </c:pt>
                <c:pt idx="12">
                  <c:v>3585.9062520000002</c:v>
                </c:pt>
                <c:pt idx="13">
                  <c:v>5520.4943439999997</c:v>
                </c:pt>
                <c:pt idx="14">
                  <c:v>16128.484227999999</c:v>
                </c:pt>
                <c:pt idx="15">
                  <c:v>4499.9570960000001</c:v>
                </c:pt>
                <c:pt idx="16">
                  <c:v>3135.701196</c:v>
                </c:pt>
                <c:pt idx="17">
                  <c:v>4453.2892680000004</c:v>
                </c:pt>
                <c:pt idx="18">
                  <c:v>1717.7740080000001</c:v>
                </c:pt>
                <c:pt idx="19">
                  <c:v>10505.094612000001</c:v>
                </c:pt>
                <c:pt idx="20">
                  <c:v>1931.76378</c:v>
                </c:pt>
                <c:pt idx="21">
                  <c:v>3379.3195839999998</c:v>
                </c:pt>
                <c:pt idx="22">
                  <c:v>2529.8971999999999</c:v>
                </c:pt>
                <c:pt idx="23">
                  <c:v>1159.603024</c:v>
                </c:pt>
                <c:pt idx="24">
                  <c:v>2890.217576</c:v>
                </c:pt>
              </c:numCache>
            </c:numRef>
          </c:xVal>
          <c:yVal>
            <c:numRef>
              <c:f>'графіки '!$E$90:$E$114</c:f>
              <c:numCache>
                <c:formatCode>#,##0.0_ ;[Red]\-#,##0.0\ </c:formatCode>
                <c:ptCount val="25"/>
                <c:pt idx="0">
                  <c:v>24341.200000000004</c:v>
                </c:pt>
                <c:pt idx="1">
                  <c:v>17400.899999999998</c:v>
                </c:pt>
                <c:pt idx="2">
                  <c:v>47844.2</c:v>
                </c:pt>
                <c:pt idx="3">
                  <c:v>48614.999999999993</c:v>
                </c:pt>
                <c:pt idx="4">
                  <c:v>21950.600000000002</c:v>
                </c:pt>
                <c:pt idx="5">
                  <c:v>14204.800000000003</c:v>
                </c:pt>
                <c:pt idx="6">
                  <c:v>20196</c:v>
                </c:pt>
                <c:pt idx="7">
                  <c:v>20453.2</c:v>
                </c:pt>
                <c:pt idx="8">
                  <c:v>24110.899999999998</c:v>
                </c:pt>
                <c:pt idx="9">
                  <c:v>16003.899999999998</c:v>
                </c:pt>
                <c:pt idx="10">
                  <c:v>18169.8</c:v>
                </c:pt>
                <c:pt idx="11">
                  <c:v>36394.5</c:v>
                </c:pt>
                <c:pt idx="12">
                  <c:v>14824.4</c:v>
                </c:pt>
                <c:pt idx="13">
                  <c:v>36792.399999999994</c:v>
                </c:pt>
                <c:pt idx="14">
                  <c:v>56654.3</c:v>
                </c:pt>
                <c:pt idx="15">
                  <c:v>20556.7</c:v>
                </c:pt>
                <c:pt idx="16">
                  <c:v>15353</c:v>
                </c:pt>
                <c:pt idx="17">
                  <c:v>18260.5</c:v>
                </c:pt>
                <c:pt idx="18">
                  <c:v>14101.5</c:v>
                </c:pt>
                <c:pt idx="19">
                  <c:v>40989.199999999997</c:v>
                </c:pt>
                <c:pt idx="20">
                  <c:v>15307</c:v>
                </c:pt>
                <c:pt idx="21">
                  <c:v>20274.200000000004</c:v>
                </c:pt>
                <c:pt idx="22">
                  <c:v>17000.800000000003</c:v>
                </c:pt>
                <c:pt idx="23">
                  <c:v>10295.199999999999</c:v>
                </c:pt>
                <c:pt idx="24">
                  <c:v>15719.699999999999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4D65-4027-A60B-C77335B8AF8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4689792"/>
        <c:axId val="124704256"/>
      </c:scatterChart>
      <c:valAx>
        <c:axId val="124689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4704256"/>
        <c:crosses val="autoZero"/>
        <c:crossBetween val="midCat"/>
      </c:valAx>
      <c:valAx>
        <c:axId val="124704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4689792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>
              <a:defRPr/>
            </a:pPr>
            <a:r>
              <a:rPr lang="uk-UA" sz="1800" b="1" i="0" u="sng" baseline="0">
                <a:effectLst/>
              </a:rPr>
              <a:t>апеляційними адміністративними судами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'!$C$118</c:f>
                  <c:strCache>
                    <c:ptCount val="1"/>
                    <c:pt idx="0">
                      <c:v>Перший апеляційний адміністративний суд (м. Донецьк)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{CD394632-BAB3-4E3C-A76C-4B426A75DB5E}</c15:txfldGUID>
                      <c15:f>'графіки '!$C$118</c15:f>
                      <c15:dlblFieldTableCache>
                        <c:ptCount val="1"/>
                        <c:pt idx="0">
                          <c:v>Перший апеляційний адміністративний суд (м. Донецьк)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6080-4657-9F62-0076091908D6}"/>
                </c:ext>
              </c:extLst>
            </c:dLbl>
            <c:dLbl>
              <c:idx val="1"/>
              <c:tx>
                <c:strRef>
                  <c:f>'графіки '!$C$119</c:f>
                  <c:strCache>
                    <c:ptCount val="1"/>
                    <c:pt idx="0">
                      <c:v>Другий апеляційний адміністративний суд (м. Харків)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{57B147E4-2052-4F88-8658-851CF5EFCC6D}</c15:txfldGUID>
                      <c15:f>'графіки '!$C$119</c15:f>
                      <c15:dlblFieldTableCache>
                        <c:ptCount val="1"/>
                        <c:pt idx="0">
                          <c:v>Другий апеляційний адміністративний суд (м. Харків)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6080-4657-9F62-0076091908D6}"/>
                </c:ext>
              </c:extLst>
            </c:dLbl>
            <c:dLbl>
              <c:idx val="2"/>
              <c:tx>
                <c:strRef>
                  <c:f>'графіки '!$C$120</c:f>
                  <c:strCache>
                    <c:ptCount val="1"/>
                    <c:pt idx="0">
                      <c:v>Третій апеляційний адміністративний суд (м. Дніпро)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{DC387821-0509-4BF3-8BA1-F97323804B77}</c15:txfldGUID>
                      <c15:f>'графіки '!$C$120</c15:f>
                      <c15:dlblFieldTableCache>
                        <c:ptCount val="1"/>
                        <c:pt idx="0">
                          <c:v>Третій апеляційний адміністративний суд (м. Дніпро)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6080-4657-9F62-0076091908D6}"/>
                </c:ext>
              </c:extLst>
            </c:dLbl>
            <c:dLbl>
              <c:idx val="3"/>
              <c:tx>
                <c:strRef>
                  <c:f>'графіки '!$C$121</c:f>
                  <c:strCache>
                    <c:ptCount val="1"/>
                    <c:pt idx="0">
                      <c:v>П'ятий апеляційний адміністративний суд (м. Одеса)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{9656B931-155F-4E40-BC11-2F420D4E1AD6}</c15:txfldGUID>
                      <c15:f>'графіки '!$C$121</c15:f>
                      <c15:dlblFieldTableCache>
                        <c:ptCount val="1"/>
                        <c:pt idx="0">
                          <c:v>П'ятий апеляційний адміністративний суд (м. Одеса)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6080-4657-9F62-0076091908D6}"/>
                </c:ext>
              </c:extLst>
            </c:dLbl>
            <c:dLbl>
              <c:idx val="4"/>
              <c:tx>
                <c:strRef>
                  <c:f>'графіки '!$C$122</c:f>
                  <c:strCache>
                    <c:ptCount val="1"/>
                    <c:pt idx="0">
                      <c:v>Шостий апеляційний адміністративний суд (м. Київ)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{9EADCBBE-B876-4E76-9CCA-10B43967D811}</c15:txfldGUID>
                      <c15:f>'графіки '!$C$122</c15:f>
                      <c15:dlblFieldTableCache>
                        <c:ptCount val="1"/>
                        <c:pt idx="0">
                          <c:v>Шостий апеляційний адміністративний суд (м. Київ)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6080-4657-9F62-0076091908D6}"/>
                </c:ext>
              </c:extLst>
            </c:dLbl>
            <c:dLbl>
              <c:idx val="5"/>
              <c:tx>
                <c:strRef>
                  <c:f>'графіки '!$C$123</c:f>
                  <c:strCache>
                    <c:ptCount val="1"/>
                    <c:pt idx="0">
                      <c:v>Сьомий апеляційний адміністративний суд (м. Вінниця)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{F493349D-7A18-467C-B968-7EECCE5A7848}</c15:txfldGUID>
                      <c15:f>'графіки '!$C$123</c15:f>
                      <c15:dlblFieldTableCache>
                        <c:ptCount val="1"/>
                        <c:pt idx="0">
                          <c:v>Сьомий апеляційний адміністративний суд (м. Вінниця)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6080-4657-9F62-0076091908D6}"/>
                </c:ext>
              </c:extLst>
            </c:dLbl>
            <c:dLbl>
              <c:idx val="6"/>
              <c:tx>
                <c:strRef>
                  <c:f>'графіки '!$C$124</c:f>
                  <c:strCache>
                    <c:ptCount val="1"/>
                    <c:pt idx="0">
                      <c:v>Восьмий апеляційний адміністративний суд (м. Львів)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{BEDF95A4-67F2-4C5D-8514-2245816323B3}</c15:txfldGUID>
                      <c15:f>'графіки '!$C$124</c15:f>
                      <c15:dlblFieldTableCache>
                        <c:ptCount val="1"/>
                        <c:pt idx="0">
                          <c:v>Восьмий апеляційний адміністративний суд (м. Львів)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6080-4657-9F62-0076091908D6}"/>
                </c:ext>
              </c:extLst>
            </c:dLbl>
            <c:dLbl>
              <c:idx val="7"/>
              <c:tx>
                <c:strRef>
                  <c:f>'графіки 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{408CC8CF-CF87-47D0-B713-7D69DC2DF923}</c15:txfldGUID>
                      <c15:f>'графіки '!#REF!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6080-4657-9F62-0076091908D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'!$F$118:$F$125</c:f>
              <c:numCache>
                <c:formatCode>#,##0.0_ ;[Red]\-#,##0.0\ </c:formatCode>
                <c:ptCount val="8"/>
                <c:pt idx="0">
                  <c:v>3499.0520700000002</c:v>
                </c:pt>
                <c:pt idx="1">
                  <c:v>4864.83727</c:v>
                </c:pt>
                <c:pt idx="2">
                  <c:v>6700.5365599999996</c:v>
                </c:pt>
                <c:pt idx="3">
                  <c:v>5098.24161</c:v>
                </c:pt>
                <c:pt idx="4">
                  <c:v>9486.9747599999992</c:v>
                </c:pt>
                <c:pt idx="5">
                  <c:v>3940.5592499999998</c:v>
                </c:pt>
                <c:pt idx="6">
                  <c:v>6650.5128400000003</c:v>
                </c:pt>
              </c:numCache>
            </c:numRef>
          </c:xVal>
          <c:yVal>
            <c:numRef>
              <c:f>'графіки '!$E$118:$E$124</c:f>
              <c:numCache>
                <c:formatCode>#,##0.0_ ;[Red]\-#,##0.0\ </c:formatCode>
                <c:ptCount val="7"/>
                <c:pt idx="0">
                  <c:v>21644.6</c:v>
                </c:pt>
                <c:pt idx="1">
                  <c:v>57461.399999999994</c:v>
                </c:pt>
                <c:pt idx="2">
                  <c:v>46018.8</c:v>
                </c:pt>
                <c:pt idx="3">
                  <c:v>51301.4</c:v>
                </c:pt>
                <c:pt idx="4">
                  <c:v>68852.900000000009</c:v>
                </c:pt>
                <c:pt idx="5">
                  <c:v>42872.200000000004</c:v>
                </c:pt>
                <c:pt idx="6">
                  <c:v>75624.599999999991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6080-4657-9F62-0076091908D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4765312"/>
        <c:axId val="124767232"/>
      </c:scatterChart>
      <c:valAx>
        <c:axId val="124765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4767232"/>
        <c:crosses val="autoZero"/>
        <c:crossBetween val="midCat"/>
      </c:valAx>
      <c:valAx>
        <c:axId val="124767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4765312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>
              <a:defRPr/>
            </a:pPr>
            <a:r>
              <a:rPr lang="uk-UA" sz="1800" b="1" i="0" u="sng" baseline="0">
                <a:effectLst/>
              </a:rPr>
              <a:t>ОС Вінницької області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'!$C$140</c:f>
                  <c:strCache>
                    <c:ptCount val="1"/>
                    <c:pt idx="0">
                      <c:v>Бершадський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{E21DDD97-4EE0-4EBF-B26F-458DE9B7D46C}</c15:txfldGUID>
                      <c15:f>'графіки '!$C$140</c15:f>
                      <c15:dlblFieldTableCache>
                        <c:ptCount val="1"/>
                        <c:pt idx="0">
                          <c:v>Бершадський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7B8C-4749-9B73-147719E3EBB8}"/>
                </c:ext>
              </c:extLst>
            </c:dLbl>
            <c:dLbl>
              <c:idx val="1"/>
              <c:tx>
                <c:strRef>
                  <c:f>'графіки '!$C$141</c:f>
                  <c:strCache>
                    <c:ptCount val="1"/>
                    <c:pt idx="0">
                      <c:v>Вінницький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{E0E8EB3D-2FB1-4165-AB44-64CEB45B7225}</c15:txfldGUID>
                      <c15:f>'графіки '!$C$141</c15:f>
                      <c15:dlblFieldTableCache>
                        <c:ptCount val="1"/>
                        <c:pt idx="0">
                          <c:v>Вінницький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7B8C-4749-9B73-147719E3EBB8}"/>
                </c:ext>
              </c:extLst>
            </c:dLbl>
            <c:dLbl>
              <c:idx val="2"/>
              <c:tx>
                <c:strRef>
                  <c:f>'графіки '!$C$142</c:f>
                  <c:strCache>
                    <c:ptCount val="1"/>
                    <c:pt idx="0">
                      <c:v>Гайсинський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{ADB70627-472B-4D15-848D-CC53BE3FAF83}</c15:txfldGUID>
                      <c15:f>'графіки '!$C$142</c15:f>
                      <c15:dlblFieldTableCache>
                        <c:ptCount val="1"/>
                        <c:pt idx="0">
                          <c:v>Гайсинський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7B8C-4749-9B73-147719E3EBB8}"/>
                </c:ext>
              </c:extLst>
            </c:dLbl>
            <c:dLbl>
              <c:idx val="3"/>
              <c:tx>
                <c:strRef>
                  <c:f>'графіки '!$C$143</c:f>
                  <c:strCache>
                    <c:ptCount val="1"/>
                    <c:pt idx="0">
                      <c:v>Жмеринський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{8FC2D08A-F1DD-439F-A7A8-B1130968E88A}</c15:txfldGUID>
                      <c15:f>'графіки '!$C$143</c15:f>
                      <c15:dlblFieldTableCache>
                        <c:ptCount val="1"/>
                        <c:pt idx="0">
                          <c:v>Жмеринський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7B8C-4749-9B73-147719E3EBB8}"/>
                </c:ext>
              </c:extLst>
            </c:dLbl>
            <c:dLbl>
              <c:idx val="4"/>
              <c:tx>
                <c:strRef>
                  <c:f>'графіки '!$C$144</c:f>
                  <c:strCache>
                    <c:ptCount val="1"/>
                    <c:pt idx="0">
                      <c:v>Іллінецький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{9B0C346D-296E-47F5-8E5F-8F43C2BBF6A0}</c15:txfldGUID>
                      <c15:f>'графіки '!$C$144</c15:f>
                      <c15:dlblFieldTableCache>
                        <c:ptCount val="1"/>
                        <c:pt idx="0">
                          <c:v>Іллінецький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7B8C-4749-9B73-147719E3EBB8}"/>
                </c:ext>
              </c:extLst>
            </c:dLbl>
            <c:dLbl>
              <c:idx val="5"/>
              <c:tx>
                <c:strRef>
                  <c:f>'графіки '!$C$145</c:f>
                  <c:strCache>
                    <c:ptCount val="1"/>
                    <c:pt idx="0">
                      <c:v>Козятинський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{3B5CAE2B-A272-4BE6-A748-ABB5BDEE202B}</c15:txfldGUID>
                      <c15:f>'графіки '!$C$145</c15:f>
                      <c15:dlblFieldTableCache>
                        <c:ptCount val="1"/>
                        <c:pt idx="0">
                          <c:v>Козятинський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7B8C-4749-9B73-147719E3EBB8}"/>
                </c:ext>
              </c:extLst>
            </c:dLbl>
            <c:dLbl>
              <c:idx val="6"/>
              <c:tx>
                <c:strRef>
                  <c:f>'графіки '!$C$146</c:f>
                  <c:strCache>
                    <c:ptCount val="1"/>
                    <c:pt idx="0">
                      <c:v>Крижопільський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{0AFA7E08-CB6B-4043-9341-8DF92907C38C}</c15:txfldGUID>
                      <c15:f>'графіки '!$C$146</c15:f>
                      <c15:dlblFieldTableCache>
                        <c:ptCount val="1"/>
                        <c:pt idx="0">
                          <c:v>Крижопільський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7B8C-4749-9B73-147719E3EBB8}"/>
                </c:ext>
              </c:extLst>
            </c:dLbl>
            <c:dLbl>
              <c:idx val="7"/>
              <c:tx>
                <c:strRef>
                  <c:f>'графіки '!$C$147</c:f>
                  <c:strCache>
                    <c:ptCount val="1"/>
                    <c:pt idx="0">
                      <c:v>Могилів-Подільський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{225AFFE1-E7FF-480F-976E-B417464983BB}</c15:txfldGUID>
                      <c15:f>'графіки '!$C$147</c15:f>
                      <c15:dlblFieldTableCache>
                        <c:ptCount val="1"/>
                        <c:pt idx="0">
                          <c:v>Могилів-Подільський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7B8C-4749-9B73-147719E3EBB8}"/>
                </c:ext>
              </c:extLst>
            </c:dLbl>
            <c:dLbl>
              <c:idx val="8"/>
              <c:tx>
                <c:strRef>
                  <c:f>'графіки '!$C$148</c:f>
                  <c:strCache>
                    <c:ptCount val="1"/>
                    <c:pt idx="0">
                      <c:v>Немирівський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{88E5BABF-1259-4281-96B3-2159D70D1677}</c15:txfldGUID>
                      <c15:f>'графіки '!$C$148</c15:f>
                      <c15:dlblFieldTableCache>
                        <c:ptCount val="1"/>
                        <c:pt idx="0">
                          <c:v>Немирівський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7B8C-4749-9B73-147719E3EBB8}"/>
                </c:ext>
              </c:extLst>
            </c:dLbl>
            <c:dLbl>
              <c:idx val="9"/>
              <c:tx>
                <c:strRef>
                  <c:f>'графіки '!$C$149</c:f>
                  <c:strCache>
                    <c:ptCount val="1"/>
                    <c:pt idx="0">
                      <c:v>Хмільницький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{C2115960-8239-4235-8014-099749C4D544}</c15:txfldGUID>
                      <c15:f>'графіки '!$C$149</c15:f>
                      <c15:dlblFieldTableCache>
                        <c:ptCount val="1"/>
                        <c:pt idx="0">
                          <c:v>Хмільницький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7B8C-4749-9B73-147719E3EBB8}"/>
                </c:ext>
              </c:extLst>
            </c:dLbl>
            <c:dLbl>
              <c:idx val="10"/>
              <c:tx>
                <c:strRef>
                  <c:f>'графіки '!$C$150</c:f>
                  <c:strCache>
                    <c:ptCount val="1"/>
                    <c:pt idx="0">
                      <c:v>Шаргородський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{FD53566B-958B-4F46-BE8B-E6D11493ED29}</c15:txfldGUID>
                      <c15:f>'графіки '!$C$150</c15:f>
                      <c15:dlblFieldTableCache>
                        <c:ptCount val="1"/>
                        <c:pt idx="0">
                          <c:v>Шаргородський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7B8C-4749-9B73-147719E3EBB8}"/>
                </c:ext>
              </c:extLst>
            </c:dLbl>
            <c:dLbl>
              <c:idx val="11"/>
              <c:tx>
                <c:strRef>
                  <c:f>'графіки '!$C$151</c:f>
                  <c:strCache>
                    <c:ptCount val="1"/>
                    <c:pt idx="0">
                      <c:v>Ямпільський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{E7D892E3-E4F8-431F-8426-55446594BCF9}</c15:txfldGUID>
                      <c15:f>'графіки '!$C$151</c15:f>
                      <c15:dlblFieldTableCache>
                        <c:ptCount val="1"/>
                        <c:pt idx="0">
                          <c:v>Ямпільський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7B8C-4749-9B73-147719E3EBB8}"/>
                </c:ext>
              </c:extLst>
            </c:dLbl>
            <c:dLbl>
              <c:idx val="12"/>
              <c:tx>
                <c:strRef>
                  <c:f>'графіки '!$C$152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{9604810D-E2CE-428D-8F1D-A3870530A1FC}</c15:txfldGUID>
                      <c15:f>'графіки '!$C$152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7B8C-4749-9B73-147719E3EBB8}"/>
                </c:ext>
              </c:extLst>
            </c:dLbl>
            <c:dLbl>
              <c:idx val="13"/>
              <c:tx>
                <c:strRef>
                  <c:f>'графіки '!$C$153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{0E9DC095-C299-4ECD-9A8C-36195D55A46C}</c15:txfldGUID>
                      <c15:f>'графіки '!$C$153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7B8C-4749-9B73-147719E3EBB8}"/>
                </c:ext>
              </c:extLst>
            </c:dLbl>
            <c:dLbl>
              <c:idx val="14"/>
              <c:tx>
                <c:strRef>
                  <c:f>'графіки '!$C$154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{522D1FB8-3A22-46E9-9852-B13FD690EF70}</c15:txfldGUID>
                      <c15:f>'графіки '!$C$154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7B8C-4749-9B73-147719E3EBB8}"/>
                </c:ext>
              </c:extLst>
            </c:dLbl>
            <c:dLbl>
              <c:idx val="15"/>
              <c:tx>
                <c:strRef>
                  <c:f>'графіки '!$C$155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{49BA0EAA-C23E-4494-941C-924B69081B02}</c15:txfldGUID>
                      <c15:f>'графіки '!$C$155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7B8C-4749-9B73-147719E3EBB8}"/>
                </c:ext>
              </c:extLst>
            </c:dLbl>
            <c:dLbl>
              <c:idx val="16"/>
              <c:tx>
                <c:strRef>
                  <c:f>'графіки '!$C$156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{D1ED2A5D-E6DC-4C43-BCCF-8529BED114CE}</c15:txfldGUID>
                      <c15:f>'графіки '!$C$156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7B8C-4749-9B73-147719E3EBB8}"/>
                </c:ext>
              </c:extLst>
            </c:dLbl>
            <c:dLbl>
              <c:idx val="17"/>
              <c:tx>
                <c:strRef>
                  <c:f>'графіки '!$C$157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{DE8E78A9-24BD-40D4-89D9-1DB6F9702F9E}</c15:txfldGUID>
                      <c15:f>'графіки '!$C$157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7B8C-4749-9B73-147719E3EBB8}"/>
                </c:ext>
              </c:extLst>
            </c:dLbl>
            <c:dLbl>
              <c:idx val="18"/>
              <c:tx>
                <c:strRef>
                  <c:f>'графіки '!$C$158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{80B640AD-605C-4D67-9390-65A38DFF6C42}</c15:txfldGUID>
                      <c15:f>'графіки '!$C$158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7B8C-4749-9B73-147719E3EBB8}"/>
                </c:ext>
              </c:extLst>
            </c:dLbl>
            <c:dLbl>
              <c:idx val="19"/>
              <c:tx>
                <c:strRef>
                  <c:f>'графіки '!$C$159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{3A593291-7897-475D-BDC1-525531197869}</c15:txfldGUID>
                      <c15:f>'графіки '!$C$159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7B8C-4749-9B73-147719E3EBB8}"/>
                </c:ext>
              </c:extLst>
            </c:dLbl>
            <c:dLbl>
              <c:idx val="20"/>
              <c:tx>
                <c:strRef>
                  <c:f>'графіки '!$C$160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{90B1FE23-0B77-4324-824F-DEA38F092D69}</c15:txfldGUID>
                      <c15:f>'графіки '!$C$160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7B8C-4749-9B73-147719E3EBB8}"/>
                </c:ext>
              </c:extLst>
            </c:dLbl>
            <c:dLbl>
              <c:idx val="21"/>
              <c:tx>
                <c:strRef>
                  <c:f>'графіки '!$C$161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{733BEDE1-FC19-49E7-B785-F72C1EE4A0D3}</c15:txfldGUID>
                      <c15:f>'графіки '!$C$161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7B8C-4749-9B73-147719E3EBB8}"/>
                </c:ext>
              </c:extLst>
            </c:dLbl>
            <c:dLbl>
              <c:idx val="22"/>
              <c:tx>
                <c:strRef>
                  <c:f>'графіки 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{AC027F9B-7158-4450-917C-F6B2A0262885}</c15:txfldGUID>
                      <c15:f>'графіки '!#REF!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7B8C-4749-9B73-147719E3EBB8}"/>
                </c:ext>
              </c:extLst>
            </c:dLbl>
            <c:dLbl>
              <c:idx val="23"/>
              <c:tx>
                <c:strRef>
                  <c:f>'графіки 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{9FB022FA-DC20-4C5C-8890-EB716AFC62D7}</c15:txfldGUID>
                      <c15:f>'графіки '!#REF!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7B8C-4749-9B73-147719E3EBB8}"/>
                </c:ext>
              </c:extLst>
            </c:dLbl>
            <c:dLbl>
              <c:idx val="24"/>
              <c:tx>
                <c:strRef>
                  <c:f>'графіки 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{3DAAE353-4C75-4E29-90BB-BC2734653A4B}</c15:txfldGUID>
                      <c15:f>'графіки '!#REF!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7B8C-4749-9B73-147719E3EBB8}"/>
                </c:ext>
              </c:extLst>
            </c:dLbl>
            <c:dLbl>
              <c:idx val="25"/>
              <c:tx>
                <c:strRef>
                  <c:f>'графіки 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{A94183C3-1206-4172-8C8A-DBB813778075}</c15:txfldGUID>
                      <c15:f>'графіки '!#REF!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7B8C-4749-9B73-147719E3EBB8}"/>
                </c:ext>
              </c:extLst>
            </c:dLbl>
            <c:dLbl>
              <c:idx val="26"/>
              <c:tx>
                <c:strRef>
                  <c:f>'графіки '!$C$162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{1BD1A71A-2097-4C28-9079-1A48ED8F4E51}</c15:txfldGUID>
                      <c15:f>'графіки '!$C$162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7B8C-4749-9B73-147719E3EBB8}"/>
                </c:ext>
              </c:extLst>
            </c:dLbl>
            <c:dLbl>
              <c:idx val="27"/>
              <c:tx>
                <c:strRef>
                  <c:f>'графіки '!$C$163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{7934E495-2160-425B-89DB-2E79FC8F3A61}</c15:txfldGUID>
                      <c15:f>'графіки '!$C$163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7B8C-4749-9B73-147719E3EBB8}"/>
                </c:ext>
              </c:extLst>
            </c:dLbl>
            <c:dLbl>
              <c:idx val="28"/>
              <c:tx>
                <c:strRef>
                  <c:f>'графіки '!$C$164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{B056993B-4A30-460D-8784-80896435A0DC}</c15:txfldGUID>
                      <c15:f>'графіки '!$C$164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C-7B8C-4749-9B73-147719E3EBB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'!$F$140:$F$164</c:f>
              <c:numCache>
                <c:formatCode>#,##0_ ;[Red]\-#,##0\ </c:formatCode>
                <c:ptCount val="25"/>
                <c:pt idx="0">
                  <c:v>706.70660000000009</c:v>
                </c:pt>
                <c:pt idx="1">
                  <c:v>4893.8512000000001</c:v>
                </c:pt>
                <c:pt idx="2">
                  <c:v>1040.5457999999999</c:v>
                </c:pt>
                <c:pt idx="3">
                  <c:v>928.14679999999998</c:v>
                </c:pt>
                <c:pt idx="4">
                  <c:v>841.91919999999993</c:v>
                </c:pt>
                <c:pt idx="5">
                  <c:v>1207.9584</c:v>
                </c:pt>
                <c:pt idx="6">
                  <c:v>346.14019999999999</c:v>
                </c:pt>
                <c:pt idx="7">
                  <c:v>724.82330000000002</c:v>
                </c:pt>
                <c:pt idx="8">
                  <c:v>951.6092000000001</c:v>
                </c:pt>
                <c:pt idx="9">
                  <c:v>704.87329999999997</c:v>
                </c:pt>
                <c:pt idx="10">
                  <c:v>597.77520000000004</c:v>
                </c:pt>
                <c:pt idx="11">
                  <c:v>538.91250000000002</c:v>
                </c:pt>
              </c:numCache>
            </c:numRef>
          </c:xVal>
          <c:yVal>
            <c:numRef>
              <c:f>'графіки '!$E$140:$E$164</c:f>
              <c:numCache>
                <c:formatCode>#,##0.0_ ;[Red]\-#,##0.0\ </c:formatCode>
                <c:ptCount val="25"/>
                <c:pt idx="0">
                  <c:v>8538.3956500000004</c:v>
                </c:pt>
                <c:pt idx="1">
                  <c:v>46520.611669999998</c:v>
                </c:pt>
                <c:pt idx="2">
                  <c:v>9429.7372400000004</c:v>
                </c:pt>
                <c:pt idx="3">
                  <c:v>9280.1477799999993</c:v>
                </c:pt>
                <c:pt idx="4">
                  <c:v>9937.4057400000002</c:v>
                </c:pt>
                <c:pt idx="5">
                  <c:v>10260.23252</c:v>
                </c:pt>
                <c:pt idx="6">
                  <c:v>4788.4461999999994</c:v>
                </c:pt>
                <c:pt idx="7">
                  <c:v>11406.526750000001</c:v>
                </c:pt>
                <c:pt idx="8">
                  <c:v>7106.5003399999996</c:v>
                </c:pt>
                <c:pt idx="9">
                  <c:v>7907.6957899999998</c:v>
                </c:pt>
                <c:pt idx="10">
                  <c:v>6861.0423500000006</c:v>
                </c:pt>
                <c:pt idx="11">
                  <c:v>5915.0525199999993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D-7B8C-4749-9B73-147719E3EBB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5291904"/>
        <c:axId val="124982784"/>
      </c:scatterChart>
      <c:valAx>
        <c:axId val="125291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4982784"/>
        <c:crosses val="autoZero"/>
        <c:crossBetween val="midCat"/>
      </c:valAx>
      <c:valAx>
        <c:axId val="12498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5291904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ОС Волинської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2206459921960674"/>
          <c:y val="1.08850860607473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2675286216652119E-2"/>
          <c:y val="0.13063570188432805"/>
          <c:w val="0.89250378787878792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'!$C$166</c:f>
                  <c:strCache>
                    <c:ptCount val="1"/>
                    <c:pt idx="0">
                      <c:v>Володимир-Волинський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{FB95FD47-F775-4450-BE8D-27BC8776A233}</c15:txfldGUID>
                      <c15:f>'графіки '!$C$166</c15:f>
                      <c15:dlblFieldTableCache>
                        <c:ptCount val="1"/>
                        <c:pt idx="0">
                          <c:v>Володимир-Волинський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92E1-4A57-9C89-C22F6276718D}"/>
                </c:ext>
              </c:extLst>
            </c:dLbl>
            <c:dLbl>
              <c:idx val="1"/>
              <c:tx>
                <c:strRef>
                  <c:f>'графіки '!$C$167</c:f>
                  <c:strCache>
                    <c:ptCount val="1"/>
                    <c:pt idx="0">
                      <c:v>Горохівський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{816548F6-C6A9-4E42-9A2D-3C65C30EA2E7}</c15:txfldGUID>
                      <c15:f>'графіки '!$C$167</c15:f>
                      <c15:dlblFieldTableCache>
                        <c:ptCount val="1"/>
                        <c:pt idx="0">
                          <c:v>Горохівський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92E1-4A57-9C89-C22F6276718D}"/>
                </c:ext>
              </c:extLst>
            </c:dLbl>
            <c:dLbl>
              <c:idx val="2"/>
              <c:tx>
                <c:strRef>
                  <c:f>'графіки '!$C$168</c:f>
                  <c:strCache>
                    <c:ptCount val="1"/>
                    <c:pt idx="0">
                      <c:v>Камінь-Каширський районний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{4C1D8BA8-6ADF-436E-A192-C32A75350B91}</c15:txfldGUID>
                      <c15:f>'графіки '!$C$168</c15:f>
                      <c15:dlblFieldTableCache>
                        <c:ptCount val="1"/>
                        <c:pt idx="0">
                          <c:v>Камінь-Каширський районний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92E1-4A57-9C89-C22F6276718D}"/>
                </c:ext>
              </c:extLst>
            </c:dLbl>
            <c:dLbl>
              <c:idx val="3"/>
              <c:tx>
                <c:strRef>
                  <c:f>'графіки '!$C$169</c:f>
                  <c:strCache>
                    <c:ptCount val="1"/>
                    <c:pt idx="0">
                      <c:v>Ківерцівський районний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{DAD8B570-096A-4556-A251-CEB5A8736CD0}</c15:txfldGUID>
                      <c15:f>'графіки '!$C$169</c15:f>
                      <c15:dlblFieldTableCache>
                        <c:ptCount val="1"/>
                        <c:pt idx="0">
                          <c:v>Ківерцівський районний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92E1-4A57-9C89-C22F6276718D}"/>
                </c:ext>
              </c:extLst>
            </c:dLbl>
            <c:dLbl>
              <c:idx val="4"/>
              <c:tx>
                <c:strRef>
                  <c:f>'графіки '!$C$170</c:f>
                  <c:strCache>
                    <c:ptCount val="1"/>
                    <c:pt idx="0">
                      <c:v>Ковельський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{093096F7-533F-417F-87AF-E91875A97E1C}</c15:txfldGUID>
                      <c15:f>'графіки '!$C$170</c15:f>
                      <c15:dlblFieldTableCache>
                        <c:ptCount val="1"/>
                        <c:pt idx="0">
                          <c:v>Ковельський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92E1-4A57-9C89-C22F6276718D}"/>
                </c:ext>
              </c:extLst>
            </c:dLbl>
            <c:dLbl>
              <c:idx val="5"/>
              <c:tx>
                <c:strRef>
                  <c:f>'графіки '!$C$171</c:f>
                  <c:strCache>
                    <c:ptCount val="1"/>
                    <c:pt idx="0">
                      <c:v>Луцький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{79E66330-8594-4272-9094-A3A308E8E42F}</c15:txfldGUID>
                      <c15:f>'графіки '!$C$171</c15:f>
                      <c15:dlblFieldTableCache>
                        <c:ptCount val="1"/>
                        <c:pt idx="0">
                          <c:v>Луцький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92E1-4A57-9C89-C22F6276718D}"/>
                </c:ext>
              </c:extLst>
            </c:dLbl>
            <c:dLbl>
              <c:idx val="6"/>
              <c:tx>
                <c:strRef>
                  <c:f>'графіки '!$C$172</c:f>
                  <c:strCache>
                    <c:ptCount val="1"/>
                    <c:pt idx="0">
                      <c:v>Любомльський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{28FB4CA8-8810-476F-9895-EF89C602C682}</c15:txfldGUID>
                      <c15:f>'графіки '!$C$172</c15:f>
                      <c15:dlblFieldTableCache>
                        <c:ptCount val="1"/>
                        <c:pt idx="0">
                          <c:v>Любомльський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92E1-4A57-9C89-C22F6276718D}"/>
                </c:ext>
              </c:extLst>
            </c:dLbl>
            <c:dLbl>
              <c:idx val="7"/>
              <c:tx>
                <c:strRef>
                  <c:f>'графіки '!$C$173</c:f>
                  <c:strCache>
                    <c:ptCount val="1"/>
                    <c:pt idx="0">
                      <c:v>Маневицький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{F2F2F328-B0BB-4873-A68E-5C91EE3CA88E}</c15:txfldGUID>
                      <c15:f>'графіки '!$C$173</c15:f>
                      <c15:dlblFieldTableCache>
                        <c:ptCount val="1"/>
                        <c:pt idx="0">
                          <c:v>Маневицький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92E1-4A57-9C89-C22F6276718D}"/>
                </c:ext>
              </c:extLst>
            </c:dLbl>
            <c:dLbl>
              <c:idx val="8"/>
              <c:tx>
                <c:strRef>
                  <c:f>'графіки '!$C$174</c:f>
                  <c:strCache>
                    <c:ptCount val="1"/>
                    <c:pt idx="0">
                      <c:v>Нововолинський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{258CE0A0-61C4-400E-BC85-0FC3623E8085}</c15:txfldGUID>
                      <c15:f>'графіки '!$C$174</c15:f>
                      <c15:dlblFieldTableCache>
                        <c:ptCount val="1"/>
                        <c:pt idx="0">
                          <c:v>Нововолинський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92E1-4A57-9C89-C22F6276718D}"/>
                </c:ext>
              </c:extLst>
            </c:dLbl>
            <c:dLbl>
              <c:idx val="9"/>
              <c:tx>
                <c:strRef>
                  <c:f>'графіки '!$C$175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{FC34C36C-9FDC-4ADD-BA19-817E23031D5C}</c15:txfldGUID>
                      <c15:f>'графіки '!$C$175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92E1-4A57-9C89-C22F6276718D}"/>
                </c:ext>
              </c:extLst>
            </c:dLbl>
            <c:dLbl>
              <c:idx val="10"/>
              <c:tx>
                <c:strRef>
                  <c:f>'графіки '!$C$176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{7B23367F-D273-4D1B-B493-88409C8F1AD2}</c15:txfldGUID>
                      <c15:f>'графіки '!$C$176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92E1-4A57-9C89-C22F6276718D}"/>
                </c:ext>
              </c:extLst>
            </c:dLbl>
            <c:dLbl>
              <c:idx val="11"/>
              <c:tx>
                <c:strRef>
                  <c:f>'графіки '!$C$177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{8EA9CEBC-F43B-414B-9AD1-615E23D69293}</c15:txfldGUID>
                      <c15:f>'графіки '!$C$177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92E1-4A57-9C89-C22F6276718D}"/>
                </c:ext>
              </c:extLst>
            </c:dLbl>
            <c:dLbl>
              <c:idx val="12"/>
              <c:tx>
                <c:strRef>
                  <c:f>'графіки '!$C$178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{A670A2D9-375B-4979-AC07-BAEDD2FB0A5D}</c15:txfldGUID>
                      <c15:f>'графіки '!$C$178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92E1-4A57-9C89-C22F6276718D}"/>
                </c:ext>
              </c:extLst>
            </c:dLbl>
            <c:dLbl>
              <c:idx val="13"/>
              <c:tx>
                <c:strRef>
                  <c:f>'графіки '!$C$179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{CEEB23DA-DDA0-42C1-B168-376D6786AEFC}</c15:txfldGUID>
                      <c15:f>'графіки '!$C$179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92E1-4A57-9C89-C22F6276718D}"/>
                </c:ext>
              </c:extLst>
            </c:dLbl>
            <c:dLbl>
              <c:idx val="14"/>
              <c:tx>
                <c:strRef>
                  <c:f>'графіки '!$C$180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{6519819B-0C2A-42F3-90D0-FD14F9B0D151}</c15:txfldGUID>
                      <c15:f>'графіки '!$C$180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92E1-4A57-9C89-C22F6276718D}"/>
                </c:ext>
              </c:extLst>
            </c:dLbl>
            <c:dLbl>
              <c:idx val="15"/>
              <c:tx>
                <c:strRef>
                  <c:f>'графіки '!$C$181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{908FBC2E-FA27-499F-A7B1-2A171A5E9B44}</c15:txfldGUID>
                      <c15:f>'графіки '!$C$181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92E1-4A57-9C89-C22F6276718D}"/>
                </c:ext>
              </c:extLst>
            </c:dLbl>
            <c:dLbl>
              <c:idx val="16"/>
              <c:tx>
                <c:strRef>
                  <c:f>'графіки '!$C$182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{9EA8C897-D924-44FE-B87E-209E2A280C90}</c15:txfldGUID>
                      <c15:f>'графіки '!$C$182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92E1-4A57-9C89-C22F6276718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'!$F$166:$F$182</c:f>
              <c:numCache>
                <c:formatCode>#,##0_ ;[Red]\-#,##0\ </c:formatCode>
                <c:ptCount val="17"/>
                <c:pt idx="0">
                  <c:v>815.34400000000005</c:v>
                </c:pt>
                <c:pt idx="1">
                  <c:v>483.81129999999996</c:v>
                </c:pt>
                <c:pt idx="2">
                  <c:v>552.85919999999999</c:v>
                </c:pt>
                <c:pt idx="3">
                  <c:v>739.74810000000002</c:v>
                </c:pt>
                <c:pt idx="4">
                  <c:v>1211.098</c:v>
                </c:pt>
                <c:pt idx="5">
                  <c:v>3192.5659000000001</c:v>
                </c:pt>
                <c:pt idx="6">
                  <c:v>724.65330000000006</c:v>
                </c:pt>
                <c:pt idx="7">
                  <c:v>440.77600000000007</c:v>
                </c:pt>
                <c:pt idx="8">
                  <c:v>838.09529999999995</c:v>
                </c:pt>
              </c:numCache>
            </c:numRef>
          </c:xVal>
          <c:yVal>
            <c:numRef>
              <c:f>'графіки '!$G$166:$G$182</c:f>
              <c:numCache>
                <c:formatCode>#,##0.0_ ;[Red]\-#,##0.0\ </c:formatCode>
                <c:ptCount val="17"/>
                <c:pt idx="0">
                  <c:v>5.73</c:v>
                </c:pt>
                <c:pt idx="1">
                  <c:v>3.4</c:v>
                </c:pt>
                <c:pt idx="2">
                  <c:v>5.9</c:v>
                </c:pt>
                <c:pt idx="3">
                  <c:v>5.3</c:v>
                </c:pt>
                <c:pt idx="4">
                  <c:v>7</c:v>
                </c:pt>
                <c:pt idx="5">
                  <c:v>23.7</c:v>
                </c:pt>
                <c:pt idx="6">
                  <c:v>5</c:v>
                </c:pt>
                <c:pt idx="7">
                  <c:v>5.7</c:v>
                </c:pt>
                <c:pt idx="8">
                  <c:v>3.8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92E1-4A57-9C89-C22F6276718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5153664"/>
        <c:axId val="125155584"/>
      </c:scatterChart>
      <c:valAx>
        <c:axId val="125153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5155584"/>
        <c:crosses val="autoZero"/>
        <c:crossBetween val="midCat"/>
      </c:valAx>
      <c:valAx>
        <c:axId val="125155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5153664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ОС Дніпропетровської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22334506473523585"/>
          <c:y val="7.958345892271569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3063580246913581"/>
          <c:w val="0.89250378787878792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'!$C$184</c:f>
                  <c:strCache>
                    <c:ptCount val="1"/>
                    <c:pt idx="0">
                      <c:v>Васильківський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{689D7D6C-6F3F-4EBA-B573-16F96B0B7363}</c15:txfldGUID>
                      <c15:f>'графіки '!$C$184</c15:f>
                      <c15:dlblFieldTableCache>
                        <c:ptCount val="1"/>
                        <c:pt idx="0">
                          <c:v>Васильківський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97CA-4D87-951D-B05237F7B7FA}"/>
                </c:ext>
              </c:extLst>
            </c:dLbl>
            <c:dLbl>
              <c:idx val="1"/>
              <c:tx>
                <c:strRef>
                  <c:f>'графіки '!$C$185</c:f>
                  <c:strCache>
                    <c:ptCount val="1"/>
                    <c:pt idx="0">
                      <c:v>Верхньодніпровський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{4E30CC2E-64E9-41E0-8903-DA444CC89F96}</c15:txfldGUID>
                      <c15:f>'графіки '!$C$185</c15:f>
                      <c15:dlblFieldTableCache>
                        <c:ptCount val="1"/>
                        <c:pt idx="0">
                          <c:v>Верхньодніпровський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97CA-4D87-951D-B05237F7B7FA}"/>
                </c:ext>
              </c:extLst>
            </c:dLbl>
            <c:dLbl>
              <c:idx val="2"/>
              <c:tx>
                <c:strRef>
                  <c:f>'графіки '!$C$186</c:f>
                  <c:strCache>
                    <c:ptCount val="1"/>
                    <c:pt idx="0">
                      <c:v>Нікопольський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{4136F4AD-2A11-47FA-A8A0-3F06BFF4E8DE}</c15:txfldGUID>
                      <c15:f>'графіки '!$C$186</c15:f>
                      <c15:dlblFieldTableCache>
                        <c:ptCount val="1"/>
                        <c:pt idx="0">
                          <c:v>Нікопольський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97CA-4D87-951D-B05237F7B7FA}"/>
                </c:ext>
              </c:extLst>
            </c:dLbl>
            <c:dLbl>
              <c:idx val="3"/>
              <c:tx>
                <c:strRef>
                  <c:f>'графіки '!$C$187</c:f>
                  <c:strCache>
                    <c:ptCount val="1"/>
                    <c:pt idx="0">
                      <c:v>Новомосковський 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{D1E018D5-79EB-49FA-92D1-B3BE306E3A5C}</c15:txfldGUID>
                      <c15:f>'графіки '!$C$187</c15:f>
                      <c15:dlblFieldTableCache>
                        <c:ptCount val="1"/>
                        <c:pt idx="0">
                          <c:v>Новомосковський 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97CA-4D87-951D-B05237F7B7FA}"/>
                </c:ext>
              </c:extLst>
            </c:dLbl>
            <c:dLbl>
              <c:idx val="4"/>
              <c:tx>
                <c:strRef>
                  <c:f>'графіки '!$C$188</c:f>
                  <c:strCache>
                    <c:ptCount val="1"/>
                    <c:pt idx="0">
                      <c:v>Окружний суд міста Кам'янського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{843359CE-D691-4F97-AEE1-D1EFCE22223B}</c15:txfldGUID>
                      <c15:f>'графіки '!$C$188</c15:f>
                      <c15:dlblFieldTableCache>
                        <c:ptCount val="1"/>
                        <c:pt idx="0">
                          <c:v>Окружний суд міста Кам'янського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97CA-4D87-951D-B05237F7B7FA}"/>
                </c:ext>
              </c:extLst>
            </c:dLbl>
            <c:dLbl>
              <c:idx val="5"/>
              <c:tx>
                <c:strRef>
                  <c:f>'графіки '!$C$189</c:f>
                  <c:strCache>
                    <c:ptCount val="1"/>
                    <c:pt idx="0">
                      <c:v>Павлоградський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{D3E07684-4782-4717-9DEF-DF8FAF2A06C5}</c15:txfldGUID>
                      <c15:f>'графіки '!$C$189</c15:f>
                      <c15:dlblFieldTableCache>
                        <c:ptCount val="1"/>
                        <c:pt idx="0">
                          <c:v>Павлоградський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97CA-4D87-951D-B05237F7B7FA}"/>
                </c:ext>
              </c:extLst>
            </c:dLbl>
            <c:dLbl>
              <c:idx val="6"/>
              <c:tx>
                <c:strRef>
                  <c:f>'графіки '!$C$190</c:f>
                  <c:strCache>
                    <c:ptCount val="1"/>
                    <c:pt idx="0">
                      <c:v>Петриківський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{02A1D394-0908-41EB-838B-BE5FB8882151}</c15:txfldGUID>
                      <c15:f>'графіки '!$C$190</c15:f>
                      <c15:dlblFieldTableCache>
                        <c:ptCount val="1"/>
                        <c:pt idx="0">
                          <c:v>Петриківський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97CA-4D87-951D-B05237F7B7FA}"/>
                </c:ext>
              </c:extLst>
            </c:dLbl>
            <c:dLbl>
              <c:idx val="7"/>
              <c:tx>
                <c:strRef>
                  <c:f>'графіки '!$C$191</c:f>
                  <c:strCache>
                    <c:ptCount val="1"/>
                    <c:pt idx="0">
                      <c:v>Петропавлівський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{0BF072E1-4E33-48E8-B72A-D6E646F56A48}</c15:txfldGUID>
                      <c15:f>'графіки '!$C$191</c15:f>
                      <c15:dlblFieldTableCache>
                        <c:ptCount val="1"/>
                        <c:pt idx="0">
                          <c:v>Петропавлівський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97CA-4D87-951D-B05237F7B7FA}"/>
                </c:ext>
              </c:extLst>
            </c:dLbl>
            <c:dLbl>
              <c:idx val="8"/>
              <c:tx>
                <c:strRef>
                  <c:f>'графіки '!$C$192</c:f>
                  <c:strCache>
                    <c:ptCount val="1"/>
                    <c:pt idx="0">
                      <c:v>П'ятихатський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{B9D3B4DD-393A-4068-B5C8-64E882FA9DFE}</c15:txfldGUID>
                      <c15:f>'графіки '!$C$192</c15:f>
                      <c15:dlblFieldTableCache>
                        <c:ptCount val="1"/>
                        <c:pt idx="0">
                          <c:v>П'ятихатський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97CA-4D87-951D-B05237F7B7FA}"/>
                </c:ext>
              </c:extLst>
            </c:dLbl>
            <c:dLbl>
              <c:idx val="9"/>
              <c:tx>
                <c:strRef>
                  <c:f>'графіки '!$C$193</c:f>
                  <c:strCache>
                    <c:ptCount val="1"/>
                    <c:pt idx="0">
                      <c:v>Синельніківський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{9E7B726B-9C9F-4041-A3B0-5454C55FC5D7}</c15:txfldGUID>
                      <c15:f>'графіки '!$C$193</c15:f>
                      <c15:dlblFieldTableCache>
                        <c:ptCount val="1"/>
                        <c:pt idx="0">
                          <c:v>Синельніківський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97CA-4D87-951D-B05237F7B7FA}"/>
                </c:ext>
              </c:extLst>
            </c:dLbl>
            <c:dLbl>
              <c:idx val="10"/>
              <c:tx>
                <c:strRef>
                  <c:f>'графіки '!$C$194</c:f>
                  <c:strCache>
                    <c:ptCount val="1"/>
                    <c:pt idx="0">
                      <c:v>Перший окружний суд міста Дніпра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{703A9E2D-01F9-4A26-B897-A58C513F3C55}</c15:txfldGUID>
                      <c15:f>'графіки '!$C$194</c15:f>
                      <c15:dlblFieldTableCache>
                        <c:ptCount val="1"/>
                        <c:pt idx="0">
                          <c:v>Перший окружний суд міста Дніпра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97CA-4D87-951D-B05237F7B7FA}"/>
                </c:ext>
              </c:extLst>
            </c:dLbl>
            <c:dLbl>
              <c:idx val="11"/>
              <c:tx>
                <c:strRef>
                  <c:f>'графіки '!$C$195</c:f>
                  <c:strCache>
                    <c:ptCount val="1"/>
                    <c:pt idx="0">
                      <c:v>Другий окружний суд міста Дніпра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{57BED903-D82A-4D44-93A2-3374E5587C7D}</c15:txfldGUID>
                      <c15:f>'графіки '!$C$195</c15:f>
                      <c15:dlblFieldTableCache>
                        <c:ptCount val="1"/>
                        <c:pt idx="0">
                          <c:v>Другий окружний суд міста Дніпра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97CA-4D87-951D-B05237F7B7FA}"/>
                </c:ext>
              </c:extLst>
            </c:dLbl>
            <c:dLbl>
              <c:idx val="12"/>
              <c:tx>
                <c:strRef>
                  <c:f>'графіки '!$C$196</c:f>
                  <c:strCache>
                    <c:ptCount val="1"/>
                    <c:pt idx="0">
                      <c:v>Третій окружний суд міста Дніпра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{7CC2A81F-F1D3-4BC4-B66C-ADA7CC67DB9A}</c15:txfldGUID>
                      <c15:f>'графіки '!$C$196</c15:f>
                      <c15:dlblFieldTableCache>
                        <c:ptCount val="1"/>
                        <c:pt idx="0">
                          <c:v>Третій окружний суд міста Дніпра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97CA-4D87-951D-B05237F7B7FA}"/>
                </c:ext>
              </c:extLst>
            </c:dLbl>
            <c:dLbl>
              <c:idx val="13"/>
              <c:tx>
                <c:strRef>
                  <c:f>'графіки '!$C$197</c:f>
                  <c:strCache>
                    <c:ptCount val="1"/>
                    <c:pt idx="0">
                      <c:v>Четвертий окружний суд міста Дніпра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{0E91CF79-5A3D-4BB4-B20B-EDCC61F87248}</c15:txfldGUID>
                      <c15:f>'графіки '!$C$197</c15:f>
                      <c15:dlblFieldTableCache>
                        <c:ptCount val="1"/>
                        <c:pt idx="0">
                          <c:v>Четвертий окружний суд міста Дніпра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97CA-4D87-951D-B05237F7B7FA}"/>
                </c:ext>
              </c:extLst>
            </c:dLbl>
            <c:dLbl>
              <c:idx val="14"/>
              <c:tx>
                <c:strRef>
                  <c:f>'графіки '!$C$198</c:f>
                  <c:strCache>
                    <c:ptCount val="1"/>
                    <c:pt idx="0">
                      <c:v>П'ятий окружний суд міста Дніпра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{4B2BA1CE-5BBD-4DFF-8703-67D3835A9ED9}</c15:txfldGUID>
                      <c15:f>'графіки '!$C$198</c15:f>
                      <c15:dlblFieldTableCache>
                        <c:ptCount val="1"/>
                        <c:pt idx="0">
                          <c:v>П'ятий окружний суд міста Дніпра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97CA-4D87-951D-B05237F7B7FA}"/>
                </c:ext>
              </c:extLst>
            </c:dLbl>
            <c:dLbl>
              <c:idx val="15"/>
              <c:tx>
                <c:strRef>
                  <c:f>'графіки '!$C$199</c:f>
                  <c:strCache>
                    <c:ptCount val="1"/>
                    <c:pt idx="0">
                      <c:v>Перший окружний суд міста 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{FEAFB25E-D3D8-4D90-8B68-2519AC587A51}</c15:txfldGUID>
                      <c15:f>'графіки '!$C$199</c15:f>
                      <c15:dlblFieldTableCache>
                        <c:ptCount val="1"/>
                        <c:pt idx="0">
                          <c:v>Перший окружний суд міста Кривого Рогу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97CA-4D87-951D-B05237F7B7FA}"/>
                </c:ext>
              </c:extLst>
            </c:dLbl>
            <c:dLbl>
              <c:idx val="16"/>
              <c:tx>
                <c:strRef>
                  <c:f>'графіки '!$C$200</c:f>
                  <c:strCache>
                    <c:ptCount val="1"/>
                    <c:pt idx="0">
                      <c:v>Другий окружний суд міста 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{6F687765-2EFB-440B-8ED7-8A97C625FADD}</c15:txfldGUID>
                      <c15:f>'графіки '!$C$200</c15:f>
                      <c15:dlblFieldTableCache>
                        <c:ptCount val="1"/>
                        <c:pt idx="0">
                          <c:v>Другий окружний суд міста Кривого Рогу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97CA-4D87-951D-B05237F7B7FA}"/>
                </c:ext>
              </c:extLst>
            </c:dLbl>
            <c:dLbl>
              <c:idx val="17"/>
              <c:tx>
                <c:strRef>
                  <c:f>'графіки '!$C$201</c:f>
                  <c:strCache>
                    <c:ptCount val="1"/>
                    <c:pt idx="0">
                      <c:v>Третій окружний суд міста 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{73BB55A4-0726-4E08-B4A5-7432450D7C7C}</c15:txfldGUID>
                      <c15:f>'графіки '!$C$201</c15:f>
                      <c15:dlblFieldTableCache>
                        <c:ptCount val="1"/>
                        <c:pt idx="0">
                          <c:v>Третій окружний суд міста Кривого Рогу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97CA-4D87-951D-B05237F7B7FA}"/>
                </c:ext>
              </c:extLst>
            </c:dLbl>
            <c:dLbl>
              <c:idx val="18"/>
              <c:tx>
                <c:strRef>
                  <c:f>'графіки '!$C$202</c:f>
                  <c:strCache>
                    <c:ptCount val="1"/>
                    <c:pt idx="0">
                      <c:v>Четвертий окружний суд міста 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{1D3B63B1-4AE4-4026-AFBC-D67392EB3BFB}</c15:txfldGUID>
                      <c15:f>'графіки '!$C$202</c15:f>
                      <c15:dlblFieldTableCache>
                        <c:ptCount val="1"/>
                        <c:pt idx="0">
                          <c:v>Четвертий окружний суд міста Кривого Рогу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97CA-4D87-951D-B05237F7B7FA}"/>
                </c:ext>
              </c:extLst>
            </c:dLbl>
            <c:dLbl>
              <c:idx val="19"/>
              <c:tx>
                <c:strRef>
                  <c:f>'графіки '!$C$203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{1D8FC263-330E-4819-894A-00401F61CFE2}</c15:txfldGUID>
                      <c15:f>'графіки '!$C$203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97CA-4D87-951D-B05237F7B7FA}"/>
                </c:ext>
              </c:extLst>
            </c:dLbl>
            <c:dLbl>
              <c:idx val="20"/>
              <c:tx>
                <c:strRef>
                  <c:f>'графіки '!$C$204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{3FDDF4FD-37F1-4484-A454-F960496CB1CA}</c15:txfldGUID>
                      <c15:f>'графіки '!$C$204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97CA-4D87-951D-B05237F7B7FA}"/>
                </c:ext>
              </c:extLst>
            </c:dLbl>
            <c:dLbl>
              <c:idx val="21"/>
              <c:tx>
                <c:strRef>
                  <c:f>'графіки '!$C$205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{B75D50FE-2281-4F86-8BA1-AD92A626642B}</c15:txfldGUID>
                      <c15:f>'графіки '!$C$205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97CA-4D87-951D-B05237F7B7FA}"/>
                </c:ext>
              </c:extLst>
            </c:dLbl>
            <c:dLbl>
              <c:idx val="22"/>
              <c:tx>
                <c:strRef>
                  <c:f>'графіки '!$C$206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{7678FB4E-1FD4-439E-A021-01FB0856F565}</c15:txfldGUID>
                      <c15:f>'графіки '!$C$206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97CA-4D87-951D-B05237F7B7FA}"/>
                </c:ext>
              </c:extLst>
            </c:dLbl>
            <c:dLbl>
              <c:idx val="23"/>
              <c:tx>
                <c:strRef>
                  <c:f>'графіки '!$C$207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{0A1B42D3-EF74-4802-B21D-4B6AE8B206B3}</c15:txfldGUID>
                      <c15:f>'графіки '!$C$207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97CA-4D87-951D-B05237F7B7FA}"/>
                </c:ext>
              </c:extLst>
            </c:dLbl>
            <c:dLbl>
              <c:idx val="24"/>
              <c:tx>
                <c:strRef>
                  <c:f>'графіки '!$C$208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{E6D7A2EB-97FD-4A39-A98D-094532314AC1}</c15:txfldGUID>
                      <c15:f>'графіки '!$C$208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97CA-4D87-951D-B05237F7B7FA}"/>
                </c:ext>
              </c:extLst>
            </c:dLbl>
            <c:dLbl>
              <c:idx val="25"/>
              <c:tx>
                <c:strRef>
                  <c:f>'графіки '!$C$209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{C06A88A1-CD4B-4646-9E53-5F6E276EAF0F}</c15:txfldGUID>
                      <c15:f>'графіки '!$C$209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97CA-4D87-951D-B05237F7B7FA}"/>
                </c:ext>
              </c:extLst>
            </c:dLbl>
            <c:dLbl>
              <c:idx val="26"/>
              <c:tx>
                <c:strRef>
                  <c:f>'графіки '!$C$210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{F919B308-E814-4D5D-9077-C6F66019FDE5}</c15:txfldGUID>
                      <c15:f>'графіки '!$C$210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97CA-4D87-951D-B05237F7B7FA}"/>
                </c:ext>
              </c:extLst>
            </c:dLbl>
            <c:dLbl>
              <c:idx val="27"/>
              <c:tx>
                <c:strRef>
                  <c:f>'графіки '!$C$211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{D32083AA-9DD6-46B8-AE31-7990877CE08F}</c15:txfldGUID>
                      <c15:f>'графіки '!$C$211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97CA-4D87-951D-B05237F7B7FA}"/>
                </c:ext>
              </c:extLst>
            </c:dLbl>
            <c:dLbl>
              <c:idx val="28"/>
              <c:tx>
                <c:strRef>
                  <c:f>'графіки '!$C$212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{38313FF5-8AC3-47C5-A2E0-9045E4BDACE4}</c15:txfldGUID>
                      <c15:f>'графіки '!$C$212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C-97CA-4D87-951D-B05237F7B7FA}"/>
                </c:ext>
              </c:extLst>
            </c:dLbl>
            <c:dLbl>
              <c:idx val="29"/>
              <c:tx>
                <c:strRef>
                  <c:f>'графіки '!$C$213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{236F4C33-B26B-4F54-95BA-CEC834F9D730}</c15:txfldGUID>
                      <c15:f>'графіки '!$C$213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D-97CA-4D87-951D-B05237F7B7FA}"/>
                </c:ext>
              </c:extLst>
            </c:dLbl>
            <c:dLbl>
              <c:idx val="30"/>
              <c:tx>
                <c:strRef>
                  <c:f>'графіки '!$C$214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{8D151FF4-55A1-4F92-B53B-0883DB6B136E}</c15:txfldGUID>
                      <c15:f>'графіки '!$C$214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E-97CA-4D87-951D-B05237F7B7FA}"/>
                </c:ext>
              </c:extLst>
            </c:dLbl>
            <c:dLbl>
              <c:idx val="31"/>
              <c:tx>
                <c:strRef>
                  <c:f>'графіки '!$C$215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{66F58161-D6D4-461A-946C-D2C8FCBB9E02}</c15:txfldGUID>
                      <c15:f>'графіки '!$C$215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F-97CA-4D87-951D-B05237F7B7FA}"/>
                </c:ext>
              </c:extLst>
            </c:dLbl>
            <c:dLbl>
              <c:idx val="32"/>
              <c:tx>
                <c:strRef>
                  <c:f>'графіки '!$C$216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{A7B2F3F5-5EA0-4432-A00A-DCFFFC411FCF}</c15:txfldGUID>
                      <c15:f>'графіки '!$C$216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0-97CA-4D87-951D-B05237F7B7FA}"/>
                </c:ext>
              </c:extLst>
            </c:dLbl>
            <c:dLbl>
              <c:idx val="33"/>
              <c:tx>
                <c:strRef>
                  <c:f>'графіки '!$C$217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{2CB083A7-E215-458E-A857-74E0E9A65666}</c15:txfldGUID>
                      <c15:f>'графіки '!$C$217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1-97CA-4D87-951D-B05237F7B7FA}"/>
                </c:ext>
              </c:extLst>
            </c:dLbl>
            <c:dLbl>
              <c:idx val="34"/>
              <c:tx>
                <c:strRef>
                  <c:f>'графіки 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{25CDBD3E-6736-4A55-86BD-750533ADCB84}</c15:txfldGUID>
                      <c15:f>'графіки '!#REF!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2-97CA-4D87-951D-B05237F7B7FA}"/>
                </c:ext>
              </c:extLst>
            </c:dLbl>
            <c:dLbl>
              <c:idx val="35"/>
              <c:tx>
                <c:strRef>
                  <c:f>'графіки 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{F75BA60F-68FE-435A-8107-8A91356ACCAB}</c15:txfldGUID>
                      <c15:f>'графіки '!#REF!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3-97CA-4D87-951D-B05237F7B7FA}"/>
                </c:ext>
              </c:extLst>
            </c:dLbl>
            <c:dLbl>
              <c:idx val="36"/>
              <c:tx>
                <c:strRef>
                  <c:f>'графіки 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{FC88C5F8-9773-4835-A3CC-40264F47F806}</c15:txfldGUID>
                      <c15:f>'графіки '!#REF!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4-97CA-4D87-951D-B05237F7B7FA}"/>
                </c:ext>
              </c:extLst>
            </c:dLbl>
            <c:dLbl>
              <c:idx val="37"/>
              <c:tx>
                <c:strRef>
                  <c:f>'графіки 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{4911CFC4-00B9-4DA4-A81F-728E2EC73859}</c15:txfldGUID>
                      <c15:f>'графіки '!#REF!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5-97CA-4D87-951D-B05237F7B7FA}"/>
                </c:ext>
              </c:extLst>
            </c:dLbl>
            <c:dLbl>
              <c:idx val="38"/>
              <c:tx>
                <c:strRef>
                  <c:f>'графіки 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{5C5775B7-FB8A-46A4-A319-0EA83901CCF8}</c15:txfldGUID>
                      <c15:f>'графіки '!#REF!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6-97CA-4D87-951D-B05237F7B7FA}"/>
                </c:ext>
              </c:extLst>
            </c:dLbl>
            <c:dLbl>
              <c:idx val="39"/>
              <c:tx>
                <c:strRef>
                  <c:f>'графіки 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{A061A371-6AA8-4474-A7F9-4446893F8C1C}</c15:txfldGUID>
                      <c15:f>'графіки '!#REF!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7-97CA-4D87-951D-B05237F7B7FA}"/>
                </c:ext>
              </c:extLst>
            </c:dLbl>
            <c:dLbl>
              <c:idx val="40"/>
              <c:tx>
                <c:strRef>
                  <c:f>'графіки 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{5293402B-0C51-4279-BA0F-B67321806809}</c15:txfldGUID>
                      <c15:f>'графіки '!#REF!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8-97CA-4D87-951D-B05237F7B7FA}"/>
                </c:ext>
              </c:extLst>
            </c:dLbl>
            <c:dLbl>
              <c:idx val="41"/>
              <c:tx>
                <c:strRef>
                  <c:f>'графіки 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{939A1E03-BA3D-47D4-86DB-97719DD61140}</c15:txfldGUID>
                      <c15:f>'графіки '!#REF!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9-97CA-4D87-951D-B05237F7B7FA}"/>
                </c:ext>
              </c:extLst>
            </c:dLbl>
            <c:dLbl>
              <c:idx val="42"/>
              <c:tx>
                <c:strRef>
                  <c:f>'графіки 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{C80D9B7B-AD04-4C7B-A4ED-E30C109F3FA1}</c15:txfldGUID>
                      <c15:f>'графіки '!#REF!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A-97CA-4D87-951D-B05237F7B7FA}"/>
                </c:ext>
              </c:extLst>
            </c:dLbl>
            <c:dLbl>
              <c:idx val="43"/>
              <c:tx>
                <c:strRef>
                  <c:f>'графіки '!$C$218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{CBB488AA-8A6F-43E1-BEEA-3506131248E9}</c15:txfldGUID>
                      <c15:f>'графіки '!$C$218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B-97CA-4D87-951D-B05237F7B7FA}"/>
                </c:ext>
              </c:extLst>
            </c:dLbl>
            <c:dLbl>
              <c:idx val="44"/>
              <c:tx>
                <c:strRef>
                  <c:f>'графіки '!$C$219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{15F6143A-23CB-4D94-BC13-F2A215D5EDEA}</c15:txfldGUID>
                      <c15:f>'графіки '!$C$219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C-97CA-4D87-951D-B05237F7B7FA}"/>
                </c:ext>
              </c:extLst>
            </c:dLbl>
            <c:dLbl>
              <c:idx val="45"/>
              <c:tx>
                <c:strRef>
                  <c:f>'графіки '!$C$220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{F8ACEEA1-78F9-4D37-8C1A-569C281DE428}</c15:txfldGUID>
                      <c15:f>'графіки '!$C$220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D-97CA-4D87-951D-B05237F7B7F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'!$F$184:$F$220</c:f>
              <c:numCache>
                <c:formatCode>#,##0_ ;[Red]\-#,##0\ </c:formatCode>
                <c:ptCount val="37"/>
                <c:pt idx="0">
                  <c:v>560.69979999999998</c:v>
                </c:pt>
                <c:pt idx="1">
                  <c:v>1006.4179</c:v>
                </c:pt>
                <c:pt idx="2">
                  <c:v>2608.2861000000003</c:v>
                </c:pt>
                <c:pt idx="3">
                  <c:v>1747.5948000000001</c:v>
                </c:pt>
                <c:pt idx="4">
                  <c:v>3303.0538999999999</c:v>
                </c:pt>
                <c:pt idx="5">
                  <c:v>2366.6859000000004</c:v>
                </c:pt>
                <c:pt idx="6">
                  <c:v>1081.3642</c:v>
                </c:pt>
                <c:pt idx="7">
                  <c:v>957.71590000000003</c:v>
                </c:pt>
                <c:pt idx="8">
                  <c:v>802.66970000000003</c:v>
                </c:pt>
                <c:pt idx="9">
                  <c:v>780.77610000000004</c:v>
                </c:pt>
                <c:pt idx="10">
                  <c:v>2624.5023999999999</c:v>
                </c:pt>
                <c:pt idx="11">
                  <c:v>3575.2919999999999</c:v>
                </c:pt>
                <c:pt idx="12">
                  <c:v>2712.9146000000001</c:v>
                </c:pt>
                <c:pt idx="13">
                  <c:v>2766.6858000000002</c:v>
                </c:pt>
                <c:pt idx="14">
                  <c:v>2886.1265999999996</c:v>
                </c:pt>
                <c:pt idx="15">
                  <c:v>4365.1346000000003</c:v>
                </c:pt>
                <c:pt idx="16">
                  <c:v>3962.9139</c:v>
                </c:pt>
                <c:pt idx="17">
                  <c:v>2439.2521999999999</c:v>
                </c:pt>
                <c:pt idx="18">
                  <c:v>3118.5922999999998</c:v>
                </c:pt>
              </c:numCache>
            </c:numRef>
          </c:xVal>
          <c:yVal>
            <c:numRef>
              <c:f>'графіки '!$G$184:$G$220</c:f>
              <c:numCache>
                <c:formatCode>#,##0.0_ ;[Red]\-#,##0.0\ </c:formatCode>
                <c:ptCount val="37"/>
                <c:pt idx="0">
                  <c:v>5</c:v>
                </c:pt>
                <c:pt idx="1">
                  <c:v>10</c:v>
                </c:pt>
                <c:pt idx="2">
                  <c:v>19</c:v>
                </c:pt>
                <c:pt idx="3">
                  <c:v>11</c:v>
                </c:pt>
                <c:pt idx="4">
                  <c:v>20.700000000000003</c:v>
                </c:pt>
                <c:pt idx="5">
                  <c:v>24</c:v>
                </c:pt>
                <c:pt idx="6">
                  <c:v>8</c:v>
                </c:pt>
                <c:pt idx="7">
                  <c:v>10.8</c:v>
                </c:pt>
                <c:pt idx="8">
                  <c:v>7.4</c:v>
                </c:pt>
                <c:pt idx="9">
                  <c:v>5</c:v>
                </c:pt>
                <c:pt idx="10">
                  <c:v>17</c:v>
                </c:pt>
                <c:pt idx="11">
                  <c:v>20.5</c:v>
                </c:pt>
                <c:pt idx="12">
                  <c:v>16.5</c:v>
                </c:pt>
                <c:pt idx="13">
                  <c:v>16.399999999999999</c:v>
                </c:pt>
                <c:pt idx="14">
                  <c:v>20.5</c:v>
                </c:pt>
                <c:pt idx="15">
                  <c:v>17.899999999999999</c:v>
                </c:pt>
                <c:pt idx="16">
                  <c:v>12.9</c:v>
                </c:pt>
                <c:pt idx="17">
                  <c:v>12</c:v>
                </c:pt>
                <c:pt idx="18">
                  <c:v>14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E-97CA-4D87-951D-B05237F7B7F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5378944"/>
        <c:axId val="125380864"/>
      </c:scatterChart>
      <c:valAx>
        <c:axId val="125378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5380864"/>
        <c:crosses val="autoZero"/>
        <c:crossBetween val="midCat"/>
      </c:valAx>
      <c:valAx>
        <c:axId val="125380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5378944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МЗС Донецької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4691794871794872"/>
          <c:w val="0.89250378787878792"/>
          <c:h val="0.75328867521367526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'!$C$222</c:f>
                  <c:strCache>
                    <c:ptCount val="1"/>
                    <c:pt idx="0">
                      <c:v>Бахмутський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{94B524A7-8EFA-4BF8-87C4-2A25A76CD215}</c15:txfldGUID>
                      <c15:f>'графіки '!$C$222</c15:f>
                      <c15:dlblFieldTableCache>
                        <c:ptCount val="1"/>
                        <c:pt idx="0">
                          <c:v>Бахмутський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E8B6-41C0-8499-8B99704EDE8D}"/>
                </c:ext>
              </c:extLst>
            </c:dLbl>
            <c:dLbl>
              <c:idx val="1"/>
              <c:tx>
                <c:strRef>
                  <c:f>'графіки '!$C$223</c:f>
                  <c:strCache>
                    <c:ptCount val="1"/>
                    <c:pt idx="0">
                      <c:v>Бойківський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{8E4BECD7-5759-4A6D-940F-3F685CAFE826}</c15:txfldGUID>
                      <c15:f>'графіки '!$C$223</c15:f>
                      <c15:dlblFieldTableCache>
                        <c:ptCount val="1"/>
                        <c:pt idx="0">
                          <c:v>Бойківський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E8B6-41C0-8499-8B99704EDE8D}"/>
                </c:ext>
              </c:extLst>
            </c:dLbl>
            <c:dLbl>
              <c:idx val="2"/>
              <c:tx>
                <c:strRef>
                  <c:f>'графіки '!$C$224</c:f>
                  <c:strCache>
                    <c:ptCount val="1"/>
                    <c:pt idx="0">
                      <c:v>Волноваський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{69938C62-FAD7-447C-B344-15617873A990}</c15:txfldGUID>
                      <c15:f>'графіки '!$C$224</c15:f>
                      <c15:dlblFieldTableCache>
                        <c:ptCount val="1"/>
                        <c:pt idx="0">
                          <c:v>Волноваський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E8B6-41C0-8499-8B99704EDE8D}"/>
                </c:ext>
              </c:extLst>
            </c:dLbl>
            <c:dLbl>
              <c:idx val="3"/>
              <c:tx>
                <c:strRef>
                  <c:f>'графіки '!$C$225</c:f>
                  <c:strCache>
                    <c:ptCount val="1"/>
                    <c:pt idx="0">
                      <c:v>Добропільський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{E5ED2BFD-766D-43D5-9BF3-CDAB4DA11756}</c15:txfldGUID>
                      <c15:f>'графіки '!$C$225</c15:f>
                      <c15:dlblFieldTableCache>
                        <c:ptCount val="1"/>
                        <c:pt idx="0">
                          <c:v>Добропільський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E8B6-41C0-8499-8B99704EDE8D}"/>
                </c:ext>
              </c:extLst>
            </c:dLbl>
            <c:dLbl>
              <c:idx val="4"/>
              <c:tx>
                <c:strRef>
                  <c:f>'графіки '!$C$226</c:f>
                  <c:strCache>
                    <c:ptCount val="1"/>
                    <c:pt idx="0">
                      <c:v>Єнакіївський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{395A5244-E686-48F5-8EA4-104F6C014D1F}</c15:txfldGUID>
                      <c15:f>'графіки '!$C$226</c15:f>
                      <c15:dlblFieldTableCache>
                        <c:ptCount val="1"/>
                        <c:pt idx="0">
                          <c:v>Єнакіївський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E8B6-41C0-8499-8B99704EDE8D}"/>
                </c:ext>
              </c:extLst>
            </c:dLbl>
            <c:dLbl>
              <c:idx val="5"/>
              <c:tx>
                <c:strRef>
                  <c:f>'графіки '!$C$227</c:f>
                  <c:strCache>
                    <c:ptCount val="1"/>
                    <c:pt idx="0">
                      <c:v>Костянтинівський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{2C2C8D72-312A-4C18-BF5B-1D89A1D29711}</c15:txfldGUID>
                      <c15:f>'графіки '!$C$227</c15:f>
                      <c15:dlblFieldTableCache>
                        <c:ptCount val="1"/>
                        <c:pt idx="0">
                          <c:v>Костянтинівський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E8B6-41C0-8499-8B99704EDE8D}"/>
                </c:ext>
              </c:extLst>
            </c:dLbl>
            <c:dLbl>
              <c:idx val="6"/>
              <c:tx>
                <c:strRef>
                  <c:f>'графіки '!$C$228</c:f>
                  <c:strCache>
                    <c:ptCount val="1"/>
                    <c:pt idx="0">
                      <c:v>Макіївський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{E8581E3D-5B83-42B5-AC5C-A01546DB8823}</c15:txfldGUID>
                      <c15:f>'графіки '!$C$228</c15:f>
                      <c15:dlblFieldTableCache>
                        <c:ptCount val="1"/>
                        <c:pt idx="0">
                          <c:v>Макіївський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E8B6-41C0-8499-8B99704EDE8D}"/>
                </c:ext>
              </c:extLst>
            </c:dLbl>
            <c:dLbl>
              <c:idx val="7"/>
              <c:tx>
                <c:strRef>
                  <c:f>'графіки '!$C$229</c:f>
                  <c:strCache>
                    <c:ptCount val="1"/>
                    <c:pt idx="0">
                      <c:v>Мар’їнський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{38EAADCE-C4EB-4088-B06B-14DEC2BADD23}</c15:txfldGUID>
                      <c15:f>'графіки '!$C$229</c15:f>
                      <c15:dlblFieldTableCache>
                        <c:ptCount val="1"/>
                        <c:pt idx="0">
                          <c:v>Мар’їнський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E8B6-41C0-8499-8B99704EDE8D}"/>
                </c:ext>
              </c:extLst>
            </c:dLbl>
            <c:dLbl>
              <c:idx val="8"/>
              <c:tx>
                <c:strRef>
                  <c:f>'графіки '!$C$230</c:f>
                  <c:strCache>
                    <c:ptCount val="1"/>
                    <c:pt idx="0">
                      <c:v>Окружний суд міста Горлівки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{68D36A22-EDCF-4F86-A6EB-B0F136F786BD}</c15:txfldGUID>
                      <c15:f>'графіки '!$C$230</c15:f>
                      <c15:dlblFieldTableCache>
                        <c:ptCount val="1"/>
                        <c:pt idx="0">
                          <c:v>Окружний суд міста Горлівки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E8B6-41C0-8499-8B99704EDE8D}"/>
                </c:ext>
              </c:extLst>
            </c:dLbl>
            <c:dLbl>
              <c:idx val="9"/>
              <c:tx>
                <c:strRef>
                  <c:f>'графіки '!$C$231</c:f>
                  <c:strCache>
                    <c:ptCount val="1"/>
                    <c:pt idx="0">
                      <c:v>Окружний суд м.Краматорська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{9EAD556F-18E9-4F21-9C6E-5EE18859DA9E}</c15:txfldGUID>
                      <c15:f>'графіки '!$C$231</c15:f>
                      <c15:dlblFieldTableCache>
                        <c:ptCount val="1"/>
                        <c:pt idx="0">
                          <c:v>Окружний суд м.Краматорська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E8B6-41C0-8499-8B99704EDE8D}"/>
                </c:ext>
              </c:extLst>
            </c:dLbl>
            <c:dLbl>
              <c:idx val="10"/>
              <c:tx>
                <c:strRef>
                  <c:f>'графіки '!$C$232</c:f>
                  <c:strCache>
                    <c:ptCount val="1"/>
                    <c:pt idx="0">
                      <c:v>Покровський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{F9BABB0A-4AC5-42CA-AC4C-642E339D94FB}</c15:txfldGUID>
                      <c15:f>'графіки '!$C$232</c15:f>
                      <c15:dlblFieldTableCache>
                        <c:ptCount val="1"/>
                        <c:pt idx="0">
                          <c:v>Покровський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E8B6-41C0-8499-8B99704EDE8D}"/>
                </c:ext>
              </c:extLst>
            </c:dLbl>
            <c:dLbl>
              <c:idx val="11"/>
              <c:tx>
                <c:strRef>
                  <c:f>'графіки '!$C$233</c:f>
                  <c:strCache>
                    <c:ptCount val="1"/>
                    <c:pt idx="0">
                      <c:v>Слов'янський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{71B8A4DE-1A63-439D-83D9-0C2551C16488}</c15:txfldGUID>
                      <c15:f>'графіки '!$C$233</c15:f>
                      <c15:dlblFieldTableCache>
                        <c:ptCount val="1"/>
                        <c:pt idx="0">
                          <c:v>Слов'янський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E8B6-41C0-8499-8B99704EDE8D}"/>
                </c:ext>
              </c:extLst>
            </c:dLbl>
            <c:dLbl>
              <c:idx val="12"/>
              <c:tx>
                <c:strRef>
                  <c:f>'графіки '!$C$234</c:f>
                  <c:strCache>
                    <c:ptCount val="1"/>
                    <c:pt idx="0">
                      <c:v>Харцизький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{7C015FAF-6AA6-4F3F-9665-C9416659D3E7}</c15:txfldGUID>
                      <c15:f>'графіки '!$C$234</c15:f>
                      <c15:dlblFieldTableCache>
                        <c:ptCount val="1"/>
                        <c:pt idx="0">
                          <c:v>Харцизький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E8B6-41C0-8499-8B99704EDE8D}"/>
                </c:ext>
              </c:extLst>
            </c:dLbl>
            <c:dLbl>
              <c:idx val="13"/>
              <c:tx>
                <c:strRef>
                  <c:f>'графіки '!$C$235</c:f>
                  <c:strCache>
                    <c:ptCount val="1"/>
                    <c:pt idx="0">
                      <c:v>Шахтарський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{63CE08CC-CBD5-4CFB-BCBF-D281B9EE1E69}</c15:txfldGUID>
                      <c15:f>'графіки '!$C$235</c15:f>
                      <c15:dlblFieldTableCache>
                        <c:ptCount val="1"/>
                        <c:pt idx="0">
                          <c:v>Шахтарський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E8B6-41C0-8499-8B99704EDE8D}"/>
                </c:ext>
              </c:extLst>
            </c:dLbl>
            <c:dLbl>
              <c:idx val="14"/>
              <c:tx>
                <c:strRef>
                  <c:f>'графіки '!$C$236</c:f>
                  <c:strCache>
                    <c:ptCount val="1"/>
                    <c:pt idx="0">
                      <c:v>Перший окружний суд міста Донецька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{865BDD00-4C5E-4A46-A12D-6CB4E2A33BEA}</c15:txfldGUID>
                      <c15:f>'графіки '!$C$236</c15:f>
                      <c15:dlblFieldTableCache>
                        <c:ptCount val="1"/>
                        <c:pt idx="0">
                          <c:v>Перший окружний суд міста Донецька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E8B6-41C0-8499-8B99704EDE8D}"/>
                </c:ext>
              </c:extLst>
            </c:dLbl>
            <c:dLbl>
              <c:idx val="15"/>
              <c:tx>
                <c:strRef>
                  <c:f>'графіки '!$C$237</c:f>
                  <c:strCache>
                    <c:ptCount val="1"/>
                    <c:pt idx="0">
                      <c:v>Другий окружний суд міста Донецька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{33D244C0-CA1E-4368-8001-ABE428A22AC8}</c15:txfldGUID>
                      <c15:f>'графіки '!$C$237</c15:f>
                      <c15:dlblFieldTableCache>
                        <c:ptCount val="1"/>
                        <c:pt idx="0">
                          <c:v>Другий окружний суд міста Донецька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E8B6-41C0-8499-8B99704EDE8D}"/>
                </c:ext>
              </c:extLst>
            </c:dLbl>
            <c:dLbl>
              <c:idx val="16"/>
              <c:tx>
                <c:strRef>
                  <c:f>'графіки '!$C$238</c:f>
                  <c:strCache>
                    <c:ptCount val="1"/>
                    <c:pt idx="0">
                      <c:v>Третій окружний суд міста Донецька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{EA79559E-0F05-42E0-B663-E8CA8EF0F1EA}</c15:txfldGUID>
                      <c15:f>'графіки '!$C$238</c15:f>
                      <c15:dlblFieldTableCache>
                        <c:ptCount val="1"/>
                        <c:pt idx="0">
                          <c:v>Третій окружний суд міста Донецька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E8B6-41C0-8499-8B99704EDE8D}"/>
                </c:ext>
              </c:extLst>
            </c:dLbl>
            <c:dLbl>
              <c:idx val="17"/>
              <c:tx>
                <c:strRef>
                  <c:f>'графіки '!$C$239</c:f>
                  <c:strCache>
                    <c:ptCount val="1"/>
                    <c:pt idx="0">
                      <c:v>Перший окружний суд м.Маріуполя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{FD541E9D-C89D-49A9-951B-47BA57564D93}</c15:txfldGUID>
                      <c15:f>'графіки '!$C$239</c15:f>
                      <c15:dlblFieldTableCache>
                        <c:ptCount val="1"/>
                        <c:pt idx="0">
                          <c:v>Перший окружний суд м.Маріуполя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E8B6-41C0-8499-8B99704EDE8D}"/>
                </c:ext>
              </c:extLst>
            </c:dLbl>
            <c:dLbl>
              <c:idx val="18"/>
              <c:tx>
                <c:strRef>
                  <c:f>'графіки '!$C$240</c:f>
                  <c:strCache>
                    <c:ptCount val="1"/>
                    <c:pt idx="0">
                      <c:v>Другий окружний суд м.Маріуполя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{FBC6AA02-A2E4-46BF-8C7F-B226185B6862}</c15:txfldGUID>
                      <c15:f>'графіки '!$C$240</c15:f>
                      <c15:dlblFieldTableCache>
                        <c:ptCount val="1"/>
                        <c:pt idx="0">
                          <c:v>Другий окружний суд м.Маріуполя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E8B6-41C0-8499-8B99704EDE8D}"/>
                </c:ext>
              </c:extLst>
            </c:dLbl>
            <c:dLbl>
              <c:idx val="19"/>
              <c:tx>
                <c:strRef>
                  <c:f>'графіки '!$C$241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{4EB34DBB-D348-41F0-8A79-59BF2C6854E2}</c15:txfldGUID>
                      <c15:f>'графіки '!$C$241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E8B6-41C0-8499-8B99704EDE8D}"/>
                </c:ext>
              </c:extLst>
            </c:dLbl>
            <c:dLbl>
              <c:idx val="20"/>
              <c:tx>
                <c:strRef>
                  <c:f>'графіки '!$C$242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{38D2FA80-6745-47A4-AB53-48894EA51267}</c15:txfldGUID>
                      <c15:f>'графіки '!$C$242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E8B6-41C0-8499-8B99704EDE8D}"/>
                </c:ext>
              </c:extLst>
            </c:dLbl>
            <c:dLbl>
              <c:idx val="21"/>
              <c:tx>
                <c:strRef>
                  <c:f>'графіки '!$C$243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{8D045229-BBC9-49F4-979B-DC1215873C5E}</c15:txfldGUID>
                      <c15:f>'графіки '!$C$243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E8B6-41C0-8499-8B99704EDE8D}"/>
                </c:ext>
              </c:extLst>
            </c:dLbl>
            <c:dLbl>
              <c:idx val="22"/>
              <c:tx>
                <c:strRef>
                  <c:f>'графіки '!$C$244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{1AA50D54-D04D-4357-8A2B-2D1AA6E1E265}</c15:txfldGUID>
                      <c15:f>'графіки '!$C$244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E8B6-41C0-8499-8B99704EDE8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'!$F$222:$F$244</c:f>
              <c:numCache>
                <c:formatCode>#,##0_ ;[Red]\-#,##0\ </c:formatCode>
                <c:ptCount val="23"/>
                <c:pt idx="0">
                  <c:v>2662.1925000000001</c:v>
                </c:pt>
                <c:pt idx="1">
                  <c:v>0</c:v>
                </c:pt>
                <c:pt idx="2">
                  <c:v>1860.4123</c:v>
                </c:pt>
                <c:pt idx="3">
                  <c:v>1156.1259</c:v>
                </c:pt>
                <c:pt idx="4">
                  <c:v>0</c:v>
                </c:pt>
                <c:pt idx="5">
                  <c:v>4118.1466999999993</c:v>
                </c:pt>
                <c:pt idx="6">
                  <c:v>0</c:v>
                </c:pt>
                <c:pt idx="7">
                  <c:v>1506.3434000000002</c:v>
                </c:pt>
                <c:pt idx="8">
                  <c:v>0</c:v>
                </c:pt>
                <c:pt idx="9">
                  <c:v>3132.6895</c:v>
                </c:pt>
                <c:pt idx="10">
                  <c:v>3669.4423999999999</c:v>
                </c:pt>
                <c:pt idx="11">
                  <c:v>3258.3289999999997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3644.8697999999999</c:v>
                </c:pt>
                <c:pt idx="18">
                  <c:v>3756.1584000000003</c:v>
                </c:pt>
              </c:numCache>
            </c:numRef>
          </c:xVal>
          <c:yVal>
            <c:numRef>
              <c:f>'графіки '!$G$222:$G$244</c:f>
              <c:numCache>
                <c:formatCode>#,##0.0_ ;[Red]\-#,##0.0\ </c:formatCode>
                <c:ptCount val="23"/>
                <c:pt idx="0">
                  <c:v>12</c:v>
                </c:pt>
                <c:pt idx="1">
                  <c:v>0</c:v>
                </c:pt>
                <c:pt idx="2">
                  <c:v>8</c:v>
                </c:pt>
                <c:pt idx="3">
                  <c:v>13</c:v>
                </c:pt>
                <c:pt idx="4">
                  <c:v>0</c:v>
                </c:pt>
                <c:pt idx="5">
                  <c:v>26</c:v>
                </c:pt>
                <c:pt idx="6">
                  <c:v>0</c:v>
                </c:pt>
                <c:pt idx="7">
                  <c:v>12</c:v>
                </c:pt>
                <c:pt idx="8">
                  <c:v>0</c:v>
                </c:pt>
                <c:pt idx="9">
                  <c:v>17</c:v>
                </c:pt>
                <c:pt idx="10">
                  <c:v>25</c:v>
                </c:pt>
                <c:pt idx="11">
                  <c:v>17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18</c:v>
                </c:pt>
                <c:pt idx="18">
                  <c:v>22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7-E8B6-41C0-8499-8B99704EDE8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5467264"/>
        <c:axId val="125698816"/>
      </c:scatterChart>
      <c:valAx>
        <c:axId val="125467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5698816"/>
        <c:crosses val="autoZero"/>
        <c:crossBetween val="midCat"/>
      </c:valAx>
      <c:valAx>
        <c:axId val="12569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5467264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ОС Житомирської област</a:t>
            </a:r>
            <a:r>
              <a:rPr lang="uk-UA" sz="1800" b="1" i="0" baseline="0">
                <a:effectLst/>
              </a:rPr>
              <a:t>і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4420427350427351"/>
          <c:w val="0.89250378787878792"/>
          <c:h val="0.7560023504273504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'!$C$246</c:f>
                  <c:strCache>
                    <c:ptCount val="1"/>
                    <c:pt idx="0">
                      <c:v>Бердичівський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{689A9E11-636C-4835-AA19-102A288D5CF5}</c15:txfldGUID>
                      <c15:f>'графіки '!$C$246</c15:f>
                      <c15:dlblFieldTableCache>
                        <c:ptCount val="1"/>
                        <c:pt idx="0">
                          <c:v>Бердичівський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C68B-4AF8-9225-A325BD9771F7}"/>
                </c:ext>
              </c:extLst>
            </c:dLbl>
            <c:dLbl>
              <c:idx val="1"/>
              <c:tx>
                <c:strRef>
                  <c:f>'графіки '!$C$247</c:f>
                  <c:strCache>
                    <c:ptCount val="1"/>
                    <c:pt idx="0">
                      <c:v>Житомирський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{11589D6D-3FB8-42F9-BCF4-BDD692D22365}</c15:txfldGUID>
                      <c15:f>'графіки '!$C$247</c15:f>
                      <c15:dlblFieldTableCache>
                        <c:ptCount val="1"/>
                        <c:pt idx="0">
                          <c:v>Житомирський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C68B-4AF8-9225-A325BD9771F7}"/>
                </c:ext>
              </c:extLst>
            </c:dLbl>
            <c:dLbl>
              <c:idx val="2"/>
              <c:tx>
                <c:strRef>
                  <c:f>'графіки '!$C$248</c:f>
                  <c:strCache>
                    <c:ptCount val="1"/>
                    <c:pt idx="0">
                      <c:v>Коростенський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{99A40DA6-BBE8-4A11-8167-25CCBFEAC3B9}</c15:txfldGUID>
                      <c15:f>'графіки '!$C$248</c15:f>
                      <c15:dlblFieldTableCache>
                        <c:ptCount val="1"/>
                        <c:pt idx="0">
                          <c:v>Коростенський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C68B-4AF8-9225-A325BD9771F7}"/>
                </c:ext>
              </c:extLst>
            </c:dLbl>
            <c:dLbl>
              <c:idx val="3"/>
              <c:tx>
                <c:strRef>
                  <c:f>'графіки '!$C$249</c:f>
                  <c:strCache>
                    <c:ptCount val="1"/>
                    <c:pt idx="0">
                      <c:v>Коростишівський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{3ACE6E4C-5114-4AD0-BDEE-34D5A7ED3FF6}</c15:txfldGUID>
                      <c15:f>'графіки '!$C$249</c15:f>
                      <c15:dlblFieldTableCache>
                        <c:ptCount val="1"/>
                        <c:pt idx="0">
                          <c:v>Коростишівський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C68B-4AF8-9225-A325BD9771F7}"/>
                </c:ext>
              </c:extLst>
            </c:dLbl>
            <c:dLbl>
              <c:idx val="4"/>
              <c:tx>
                <c:strRef>
                  <c:f>'графіки '!$C$250</c:f>
                  <c:strCache>
                    <c:ptCount val="1"/>
                    <c:pt idx="0">
                      <c:v>Малинський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{5A126C5F-E671-4561-AB61-745ECE077200}</c15:txfldGUID>
                      <c15:f>'графіки '!$C$250</c15:f>
                      <c15:dlblFieldTableCache>
                        <c:ptCount val="1"/>
                        <c:pt idx="0">
                          <c:v>Малинський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C68B-4AF8-9225-A325BD9771F7}"/>
                </c:ext>
              </c:extLst>
            </c:dLbl>
            <c:dLbl>
              <c:idx val="5"/>
              <c:tx>
                <c:strRef>
                  <c:f>'графіки '!$C$251</c:f>
                  <c:strCache>
                    <c:ptCount val="1"/>
                    <c:pt idx="0">
                      <c:v>Новоград-Волинський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{0C2DC810-12AD-4E51-962B-BA65D66EE5B8}</c15:txfldGUID>
                      <c15:f>'графіки '!$C$251</c15:f>
                      <c15:dlblFieldTableCache>
                        <c:ptCount val="1"/>
                        <c:pt idx="0">
                          <c:v>Новоград-Волинський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C68B-4AF8-9225-A325BD9771F7}"/>
                </c:ext>
              </c:extLst>
            </c:dLbl>
            <c:dLbl>
              <c:idx val="6"/>
              <c:tx>
                <c:strRef>
                  <c:f>'графіки '!$C$252</c:f>
                  <c:strCache>
                    <c:ptCount val="1"/>
                    <c:pt idx="0">
                      <c:v>Овруцький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{573D9292-0563-4BAC-9ABF-6C0E0D03F4FF}</c15:txfldGUID>
                      <c15:f>'графіки '!$C$252</c15:f>
                      <c15:dlblFieldTableCache>
                        <c:ptCount val="1"/>
                        <c:pt idx="0">
                          <c:v>Овруцький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C68B-4AF8-9225-A325BD9771F7}"/>
                </c:ext>
              </c:extLst>
            </c:dLbl>
            <c:dLbl>
              <c:idx val="7"/>
              <c:tx>
                <c:strRef>
                  <c:f>'графіки '!$C$253</c:f>
                  <c:strCache>
                    <c:ptCount val="1"/>
                    <c:pt idx="0">
                      <c:v>Окружний суд м. Житомира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{4CC9AF72-64D2-4DFE-9D47-730EB35E0D71}</c15:txfldGUID>
                      <c15:f>'графіки '!$C$253</c15:f>
                      <c15:dlblFieldTableCache>
                        <c:ptCount val="1"/>
                        <c:pt idx="0">
                          <c:v>Окружний суд м. Житомира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C68B-4AF8-9225-A325BD9771F7}"/>
                </c:ext>
              </c:extLst>
            </c:dLbl>
            <c:dLbl>
              <c:idx val="8"/>
              <c:tx>
                <c:strRef>
                  <c:f>'графіки '!$C$254</c:f>
                  <c:strCache>
                    <c:ptCount val="1"/>
                    <c:pt idx="0">
                      <c:v>Олевський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{26174E31-AE1B-47B1-BCAE-D9AE837D7B59}</c15:txfldGUID>
                      <c15:f>'графіки '!$C$254</c15:f>
                      <c15:dlblFieldTableCache>
                        <c:ptCount val="1"/>
                        <c:pt idx="0">
                          <c:v>Олевський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C68B-4AF8-9225-A325BD9771F7}"/>
                </c:ext>
              </c:extLst>
            </c:dLbl>
            <c:dLbl>
              <c:idx val="9"/>
              <c:tx>
                <c:strRef>
                  <c:f>'графіки '!$C$255</c:f>
                  <c:strCache>
                    <c:ptCount val="1"/>
                    <c:pt idx="0">
                      <c:v>Попільнянський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{ACE996F6-CCA5-41FF-ABBA-3B48A4E29FDF}</c15:txfldGUID>
                      <c15:f>'графіки '!$C$255</c15:f>
                      <c15:dlblFieldTableCache>
                        <c:ptCount val="1"/>
                        <c:pt idx="0">
                          <c:v>Попільнянський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C68B-4AF8-9225-A325BD9771F7}"/>
                </c:ext>
              </c:extLst>
            </c:dLbl>
            <c:dLbl>
              <c:idx val="10"/>
              <c:tx>
                <c:strRef>
                  <c:f>'графіки '!$C$256</c:f>
                  <c:strCache>
                    <c:ptCount val="1"/>
                    <c:pt idx="0">
                      <c:v>Черняхівський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{A7757D9C-6E24-4982-9AE1-4F43A40DA734}</c15:txfldGUID>
                      <c15:f>'графіки '!$C$256</c15:f>
                      <c15:dlblFieldTableCache>
                        <c:ptCount val="1"/>
                        <c:pt idx="0">
                          <c:v>Черняхівський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C68B-4AF8-9225-A325BD9771F7}"/>
                </c:ext>
              </c:extLst>
            </c:dLbl>
            <c:dLbl>
              <c:idx val="11"/>
              <c:tx>
                <c:strRef>
                  <c:f>'графіки '!$C$257</c:f>
                  <c:strCache>
                    <c:ptCount val="1"/>
                    <c:pt idx="0">
                      <c:v>Чуднівський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{5E01FB8C-73A0-4D8C-A5DF-CF5E85C9BB8F}</c15:txfldGUID>
                      <c15:f>'графіки '!$C$257</c15:f>
                      <c15:dlblFieldTableCache>
                        <c:ptCount val="1"/>
                        <c:pt idx="0">
                          <c:v>Чуднівський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C68B-4AF8-9225-A325BD9771F7}"/>
                </c:ext>
              </c:extLst>
            </c:dLbl>
            <c:dLbl>
              <c:idx val="12"/>
              <c:tx>
                <c:strRef>
                  <c:f>'графіки '!$C$258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{9C364398-87E4-4BC3-A40A-78941A6AB988}</c15:txfldGUID>
                      <c15:f>'графіки '!$C$258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C68B-4AF8-9225-A325BD9771F7}"/>
                </c:ext>
              </c:extLst>
            </c:dLbl>
            <c:dLbl>
              <c:idx val="13"/>
              <c:tx>
                <c:strRef>
                  <c:f>'графіки '!$C$259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{AD4DC5ED-1417-4EF7-A413-974AE58AB7F6}</c15:txfldGUID>
                      <c15:f>'графіки '!$C$259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C68B-4AF8-9225-A325BD9771F7}"/>
                </c:ext>
              </c:extLst>
            </c:dLbl>
            <c:dLbl>
              <c:idx val="14"/>
              <c:tx>
                <c:strRef>
                  <c:f>'графіки '!$C$260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{CFF73E3E-094E-4C87-BE6F-EA67FE830506}</c15:txfldGUID>
                      <c15:f>'графіки '!$C$260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C68B-4AF8-9225-A325BD9771F7}"/>
                </c:ext>
              </c:extLst>
            </c:dLbl>
            <c:dLbl>
              <c:idx val="15"/>
              <c:tx>
                <c:strRef>
                  <c:f>'графіки '!$C$261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{6E603BA2-A916-413A-BD60-41FC230BB26D}</c15:txfldGUID>
                      <c15:f>'графіки '!$C$261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C68B-4AF8-9225-A325BD9771F7}"/>
                </c:ext>
              </c:extLst>
            </c:dLbl>
            <c:dLbl>
              <c:idx val="16"/>
              <c:tx>
                <c:strRef>
                  <c:f>'графіки '!$C$262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{55BAB5C0-9C32-47E1-98B6-F4F28BCB7B4C}</c15:txfldGUID>
                      <c15:f>'графіки '!$C$262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C68B-4AF8-9225-A325BD9771F7}"/>
                </c:ext>
              </c:extLst>
            </c:dLbl>
            <c:dLbl>
              <c:idx val="17"/>
              <c:tx>
                <c:strRef>
                  <c:f>'графіки '!$C$263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{8C649D67-2F06-4854-BB20-FCEC4DF7227C}</c15:txfldGUID>
                      <c15:f>'графіки '!$C$263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C68B-4AF8-9225-A325BD9771F7}"/>
                </c:ext>
              </c:extLst>
            </c:dLbl>
            <c:dLbl>
              <c:idx val="18"/>
              <c:tx>
                <c:strRef>
                  <c:f>'графіки '!$C$264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{925A49AF-CDE0-4A80-8B0E-C5936C974277}</c15:txfldGUID>
                      <c15:f>'графіки '!$C$264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C68B-4AF8-9225-A325BD9771F7}"/>
                </c:ext>
              </c:extLst>
            </c:dLbl>
            <c:dLbl>
              <c:idx val="19"/>
              <c:tx>
                <c:strRef>
                  <c:f>'графіки '!$C$265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{84DE0AA2-CB40-488A-815C-F24EB6119344}</c15:txfldGUID>
                      <c15:f>'графіки '!$C$265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C68B-4AF8-9225-A325BD9771F7}"/>
                </c:ext>
              </c:extLst>
            </c:dLbl>
            <c:dLbl>
              <c:idx val="20"/>
              <c:tx>
                <c:strRef>
                  <c:f>'графіки '!$C$266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{DE9EFF66-E88B-4E1E-AB77-8ABD9F534422}</c15:txfldGUID>
                      <c15:f>'графіки '!$C$266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C68B-4AF8-9225-A325BD9771F7}"/>
                </c:ext>
              </c:extLst>
            </c:dLbl>
            <c:dLbl>
              <c:idx val="21"/>
              <c:tx>
                <c:strRef>
                  <c:f>'графіки '!$C$267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{E2BBF51C-8C03-479F-97C4-D06DCD2C4417}</c15:txfldGUID>
                      <c15:f>'графіки '!$C$267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C68B-4AF8-9225-A325BD9771F7}"/>
                </c:ext>
              </c:extLst>
            </c:dLbl>
            <c:dLbl>
              <c:idx val="22"/>
              <c:tx>
                <c:strRef>
                  <c:f>'графіки '!$C$268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{E873300F-BEF3-486D-B542-EB77B92F7886}</c15:txfldGUID>
                      <c15:f>'графіки '!$C$268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C68B-4AF8-9225-A325BD9771F7}"/>
                </c:ext>
              </c:extLst>
            </c:dLbl>
            <c:dLbl>
              <c:idx val="23"/>
              <c:tx>
                <c:strRef>
                  <c:f>'графіки '!$C$269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{4DBF47D2-A116-4251-B505-77FAD119190E}</c15:txfldGUID>
                      <c15:f>'графіки '!$C$269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C68B-4AF8-9225-A325BD9771F7}"/>
                </c:ext>
              </c:extLst>
            </c:dLbl>
            <c:dLbl>
              <c:idx val="24"/>
              <c:tx>
                <c:strRef>
                  <c:f>'графіки '!$C$270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{483AD908-8262-4489-A099-F42E9CFBE004}</c15:txfldGUID>
                      <c15:f>'графіки '!$C$270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C68B-4AF8-9225-A325BD9771F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'!$F$246:$F$270</c:f>
              <c:numCache>
                <c:formatCode>#,##0_ ;[Red]\-#,##0\ </c:formatCode>
                <c:ptCount val="25"/>
                <c:pt idx="0">
                  <c:v>1081.8762999999999</c:v>
                </c:pt>
                <c:pt idx="1">
                  <c:v>1011.778</c:v>
                </c:pt>
                <c:pt idx="2">
                  <c:v>1645.9550999999999</c:v>
                </c:pt>
                <c:pt idx="3">
                  <c:v>657.74430000000007</c:v>
                </c:pt>
                <c:pt idx="4">
                  <c:v>979.25240000000008</c:v>
                </c:pt>
                <c:pt idx="5">
                  <c:v>1104.8624</c:v>
                </c:pt>
                <c:pt idx="6">
                  <c:v>1064.7303999999999</c:v>
                </c:pt>
                <c:pt idx="7">
                  <c:v>4119.4768000000004</c:v>
                </c:pt>
                <c:pt idx="8">
                  <c:v>410.22660000000002</c:v>
                </c:pt>
                <c:pt idx="9">
                  <c:v>805.78600000000006</c:v>
                </c:pt>
                <c:pt idx="10">
                  <c:v>325.59879999999998</c:v>
                </c:pt>
                <c:pt idx="11">
                  <c:v>534.73040000000003</c:v>
                </c:pt>
              </c:numCache>
            </c:numRef>
          </c:xVal>
          <c:yVal>
            <c:numRef>
              <c:f>'графіки '!$G$246:$G$270</c:f>
              <c:numCache>
                <c:formatCode>#,##0.0_ ;[Red]\-#,##0.0\ </c:formatCode>
                <c:ptCount val="25"/>
                <c:pt idx="0">
                  <c:v>5.2</c:v>
                </c:pt>
                <c:pt idx="1">
                  <c:v>7</c:v>
                </c:pt>
                <c:pt idx="2">
                  <c:v>9.1999999999999993</c:v>
                </c:pt>
                <c:pt idx="3">
                  <c:v>7.6</c:v>
                </c:pt>
                <c:pt idx="4">
                  <c:v>5</c:v>
                </c:pt>
                <c:pt idx="5">
                  <c:v>13.9</c:v>
                </c:pt>
                <c:pt idx="6">
                  <c:v>8</c:v>
                </c:pt>
                <c:pt idx="7">
                  <c:v>28.1</c:v>
                </c:pt>
                <c:pt idx="8">
                  <c:v>4.3</c:v>
                </c:pt>
                <c:pt idx="9">
                  <c:v>6.6</c:v>
                </c:pt>
                <c:pt idx="10">
                  <c:v>1.5</c:v>
                </c:pt>
                <c:pt idx="11">
                  <c:v>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C68B-4AF8-9225-A325BD9771F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6071936"/>
        <c:axId val="126073856"/>
      </c:scatterChart>
      <c:valAx>
        <c:axId val="126071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6073856"/>
        <c:crosses val="autoZero"/>
        <c:crossBetween val="midCat"/>
      </c:valAx>
      <c:valAx>
        <c:axId val="12607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6071936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ОС Закарпатської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4674268939344298"/>
          <c:w val="0.89250378787878792"/>
          <c:h val="0.75346374215629863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'!$C$272</c:f>
                  <c:strCache>
                    <c:ptCount val="1"/>
                    <c:pt idx="0">
                      <c:v>Берегівський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{16FA69B4-2474-4EEE-809C-FCEAD51D3939}</c15:txfldGUID>
                      <c15:f>'графіки '!$C$272</c15:f>
                      <c15:dlblFieldTableCache>
                        <c:ptCount val="1"/>
                        <c:pt idx="0">
                          <c:v>Берегівський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8CBC-4048-87BB-44DFE3AF36CC}"/>
                </c:ext>
              </c:extLst>
            </c:dLbl>
            <c:dLbl>
              <c:idx val="1"/>
              <c:tx>
                <c:strRef>
                  <c:f>'графіки '!$C$273</c:f>
                  <c:strCache>
                    <c:ptCount val="1"/>
                    <c:pt idx="0">
                      <c:v>Міжгірський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{5041B6E7-E589-4596-8F7A-120E3A67BECC}</c15:txfldGUID>
                      <c15:f>'графіки '!$C$273</c15:f>
                      <c15:dlblFieldTableCache>
                        <c:ptCount val="1"/>
                        <c:pt idx="0">
                          <c:v>Міжгірський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8CBC-4048-87BB-44DFE3AF36CC}"/>
                </c:ext>
              </c:extLst>
            </c:dLbl>
            <c:dLbl>
              <c:idx val="2"/>
              <c:tx>
                <c:strRef>
                  <c:f>'графіки '!$C$274</c:f>
                  <c:strCache>
                    <c:ptCount val="1"/>
                    <c:pt idx="0">
                      <c:v>Мукачівський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{88B0B8D4-328E-4AA8-94FC-A1B8D1BBE129}</c15:txfldGUID>
                      <c15:f>'графіки '!$C$274</c15:f>
                      <c15:dlblFieldTableCache>
                        <c:ptCount val="1"/>
                        <c:pt idx="0">
                          <c:v>Мукачівський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8CBC-4048-87BB-44DFE3AF36CC}"/>
                </c:ext>
              </c:extLst>
            </c:dLbl>
            <c:dLbl>
              <c:idx val="3"/>
              <c:tx>
                <c:strRef>
                  <c:f>'графіки '!$C$275</c:f>
                  <c:strCache>
                    <c:ptCount val="1"/>
                    <c:pt idx="0">
                      <c:v>Перечинський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{127A5CD4-C059-4317-9AED-E015A78D7F1A}</c15:txfldGUID>
                      <c15:f>'графіки '!$C$275</c15:f>
                      <c15:dlblFieldTableCache>
                        <c:ptCount val="1"/>
                        <c:pt idx="0">
                          <c:v>Перечинський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8CBC-4048-87BB-44DFE3AF36CC}"/>
                </c:ext>
              </c:extLst>
            </c:dLbl>
            <c:dLbl>
              <c:idx val="4"/>
              <c:tx>
                <c:strRef>
                  <c:f>'графіки '!$C$276</c:f>
                  <c:strCache>
                    <c:ptCount val="1"/>
                    <c:pt idx="0">
                      <c:v>Тячівський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{E1241A16-2A9E-4F63-9516-3626214F60B2}</c15:txfldGUID>
                      <c15:f>'графіки '!$C$276</c15:f>
                      <c15:dlblFieldTableCache>
                        <c:ptCount val="1"/>
                        <c:pt idx="0">
                          <c:v>Тячівський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8CBC-4048-87BB-44DFE3AF36CC}"/>
                </c:ext>
              </c:extLst>
            </c:dLbl>
            <c:dLbl>
              <c:idx val="5"/>
              <c:tx>
                <c:strRef>
                  <c:f>'графіки '!$C$277</c:f>
                  <c:strCache>
                    <c:ptCount val="1"/>
                    <c:pt idx="0">
                      <c:v>Ужгородський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{5D2B98B0-34F2-49F8-9FE6-F8B099A2FCF3}</c15:txfldGUID>
                      <c15:f>'графіки '!$C$277</c15:f>
                      <c15:dlblFieldTableCache>
                        <c:ptCount val="1"/>
                        <c:pt idx="0">
                          <c:v>Ужгородський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8CBC-4048-87BB-44DFE3AF36CC}"/>
                </c:ext>
              </c:extLst>
            </c:dLbl>
            <c:dLbl>
              <c:idx val="6"/>
              <c:tx>
                <c:strRef>
                  <c:f>'графіки '!$C$278</c:f>
                  <c:strCache>
                    <c:ptCount val="1"/>
                    <c:pt idx="0">
                      <c:v>Хустський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{5B18A14A-97FB-4B35-93E2-B9B7EC0855F3}</c15:txfldGUID>
                      <c15:f>'графіки '!$C$278</c15:f>
                      <c15:dlblFieldTableCache>
                        <c:ptCount val="1"/>
                        <c:pt idx="0">
                          <c:v>Хустський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8CBC-4048-87BB-44DFE3AF36CC}"/>
                </c:ext>
              </c:extLst>
            </c:dLbl>
            <c:dLbl>
              <c:idx val="7"/>
              <c:tx>
                <c:strRef>
                  <c:f>'графіки '!$C$279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{7E6F44C5-D08F-43BF-BDEE-83CCB0D4499A}</c15:txfldGUID>
                      <c15:f>'графіки '!$C$279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8CBC-4048-87BB-44DFE3AF36CC}"/>
                </c:ext>
              </c:extLst>
            </c:dLbl>
            <c:dLbl>
              <c:idx val="8"/>
              <c:tx>
                <c:strRef>
                  <c:f>'графіки '!$C$280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{24861532-5D3F-46DC-9DF1-4EAC1E713C2F}</c15:txfldGUID>
                      <c15:f>'графіки '!$C$280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8CBC-4048-87BB-44DFE3AF36CC}"/>
                </c:ext>
              </c:extLst>
            </c:dLbl>
            <c:dLbl>
              <c:idx val="9"/>
              <c:tx>
                <c:strRef>
                  <c:f>'графіки '!$C$281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{09CB903A-FF02-4F50-ACF6-5217991D8F98}</c15:txfldGUID>
                      <c15:f>'графіки '!$C$281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8CBC-4048-87BB-44DFE3AF36CC}"/>
                </c:ext>
              </c:extLst>
            </c:dLbl>
            <c:dLbl>
              <c:idx val="10"/>
              <c:tx>
                <c:strRef>
                  <c:f>'графіки '!$C$282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{32A93D0B-844C-4963-BD40-A74BC414B311}</c15:txfldGUID>
                      <c15:f>'графіки '!$C$282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8CBC-4048-87BB-44DFE3AF36CC}"/>
                </c:ext>
              </c:extLst>
            </c:dLbl>
            <c:dLbl>
              <c:idx val="11"/>
              <c:tx>
                <c:strRef>
                  <c:f>'графіки '!$C$283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{22535F93-8ED9-45DC-8338-BFA244A5CF7E}</c15:txfldGUID>
                      <c15:f>'графіки '!$C$283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8CBC-4048-87BB-44DFE3AF36CC}"/>
                </c:ext>
              </c:extLst>
            </c:dLbl>
            <c:dLbl>
              <c:idx val="12"/>
              <c:tx>
                <c:strRef>
                  <c:f>'графіки '!$C$284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{B726B791-8D13-41EE-BBE5-4DD25286AFBE}</c15:txfldGUID>
                      <c15:f>'графіки '!$C$284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8CBC-4048-87BB-44DFE3AF36C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'!$F$272:$F$284</c:f>
              <c:numCache>
                <c:formatCode>#,##0_ ;[Red]\-#,##0\ </c:formatCode>
                <c:ptCount val="13"/>
                <c:pt idx="0">
                  <c:v>1264.549</c:v>
                </c:pt>
                <c:pt idx="1">
                  <c:v>436.51859999999999</c:v>
                </c:pt>
                <c:pt idx="2">
                  <c:v>1802.1523</c:v>
                </c:pt>
                <c:pt idx="3">
                  <c:v>506.6386</c:v>
                </c:pt>
                <c:pt idx="4">
                  <c:v>1031.3173999999999</c:v>
                </c:pt>
                <c:pt idx="5">
                  <c:v>2701.1379999999999</c:v>
                </c:pt>
                <c:pt idx="6">
                  <c:v>1219.3674000000001</c:v>
                </c:pt>
              </c:numCache>
            </c:numRef>
          </c:xVal>
          <c:yVal>
            <c:numRef>
              <c:f>'графіки '!$G$272:$G$284</c:f>
              <c:numCache>
                <c:formatCode>#,##0.0_ ;[Red]\-#,##0.0\ </c:formatCode>
                <c:ptCount val="13"/>
                <c:pt idx="0">
                  <c:v>11</c:v>
                </c:pt>
                <c:pt idx="1">
                  <c:v>5</c:v>
                </c:pt>
                <c:pt idx="2">
                  <c:v>23.9</c:v>
                </c:pt>
                <c:pt idx="3">
                  <c:v>4</c:v>
                </c:pt>
                <c:pt idx="4">
                  <c:v>8.9</c:v>
                </c:pt>
                <c:pt idx="5">
                  <c:v>15.1</c:v>
                </c:pt>
                <c:pt idx="6">
                  <c:v>10.8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8CBC-4048-87BB-44DFE3AF36C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5831424"/>
        <c:axId val="125845888"/>
      </c:scatterChart>
      <c:valAx>
        <c:axId val="125831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5845888"/>
        <c:crosses val="autoZero"/>
        <c:crossBetween val="midCat"/>
      </c:valAx>
      <c:valAx>
        <c:axId val="125845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5831424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ОС Запорізької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2665608916883645E-2"/>
          <c:y val="0.14149059829059829"/>
          <c:w val="0.89250378787878792"/>
          <c:h val="0.7587160256410256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'!$C$290</c:f>
                  <c:strCache>
                    <c:ptCount val="1"/>
                    <c:pt idx="0">
                      <c:v>Бердянський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{6D9B128F-7B4A-4CA7-8177-1263C854B226}</c15:txfldGUID>
                      <c15:f>'графіки '!$C$290</c15:f>
                      <c15:dlblFieldTableCache>
                        <c:ptCount val="1"/>
                        <c:pt idx="0">
                          <c:v>Бердянський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852B-465F-94D3-9B8E7DA98EC0}"/>
                </c:ext>
              </c:extLst>
            </c:dLbl>
            <c:dLbl>
              <c:idx val="1"/>
              <c:tx>
                <c:strRef>
                  <c:f>'графіки '!$C$291</c:f>
                  <c:strCache>
                    <c:ptCount val="1"/>
                    <c:pt idx="0">
                      <c:v>Василівський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{D0D78C6B-0B19-43AD-A21B-03BD8EF0A4E7}</c15:txfldGUID>
                      <c15:f>'графіки '!$C$291</c15:f>
                      <c15:dlblFieldTableCache>
                        <c:ptCount val="1"/>
                        <c:pt idx="0">
                          <c:v>Василівський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852B-465F-94D3-9B8E7DA98EC0}"/>
                </c:ext>
              </c:extLst>
            </c:dLbl>
            <c:dLbl>
              <c:idx val="2"/>
              <c:tx>
                <c:strRef>
                  <c:f>'графіки '!$C$292</c:f>
                  <c:strCache>
                    <c:ptCount val="1"/>
                    <c:pt idx="0">
                      <c:v>Вільнянський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{DBC3B735-40D9-499C-860E-C89136D82D89}</c15:txfldGUID>
                      <c15:f>'графіки '!$C$292</c15:f>
                      <c15:dlblFieldTableCache>
                        <c:ptCount val="1"/>
                        <c:pt idx="0">
                          <c:v>Вільнянський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852B-465F-94D3-9B8E7DA98EC0}"/>
                </c:ext>
              </c:extLst>
            </c:dLbl>
            <c:dLbl>
              <c:idx val="3"/>
              <c:tx>
                <c:strRef>
                  <c:f>'графіки '!$C$293</c:f>
                  <c:strCache>
                    <c:ptCount val="1"/>
                    <c:pt idx="0">
                      <c:v>Енергодарський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{63CF0EAE-1DF0-40BA-B1B8-00EF6CA8E564}</c15:txfldGUID>
                      <c15:f>'графіки '!$C$293</c15:f>
                      <c15:dlblFieldTableCache>
                        <c:ptCount val="1"/>
                        <c:pt idx="0">
                          <c:v>Енергодарський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852B-465F-94D3-9B8E7DA98EC0}"/>
                </c:ext>
              </c:extLst>
            </c:dLbl>
            <c:dLbl>
              <c:idx val="4"/>
              <c:tx>
                <c:strRef>
                  <c:f>'графіки '!$C$294</c:f>
                  <c:strCache>
                    <c:ptCount val="1"/>
                    <c:pt idx="0">
                      <c:v>Мелітопольський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{0D9C6F1D-272D-4BDE-BA6C-08FB49D85901}</c15:txfldGUID>
                      <c15:f>'графіки '!$C$294</c15:f>
                      <c15:dlblFieldTableCache>
                        <c:ptCount val="1"/>
                        <c:pt idx="0">
                          <c:v>Мелітопольський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852B-465F-94D3-9B8E7DA98EC0}"/>
                </c:ext>
              </c:extLst>
            </c:dLbl>
            <c:dLbl>
              <c:idx val="5"/>
              <c:tx>
                <c:strRef>
                  <c:f>'графіки '!$C$295</c:f>
                  <c:strCache>
                    <c:ptCount val="1"/>
                    <c:pt idx="0">
                      <c:v>Оріхівський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{86E7EE7F-562A-4166-A4C2-32D4CDB81643}</c15:txfldGUID>
                      <c15:f>'графіки '!$C$295</c15:f>
                      <c15:dlblFieldTableCache>
                        <c:ptCount val="1"/>
                        <c:pt idx="0">
                          <c:v>Оріхівський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852B-465F-94D3-9B8E7DA98EC0}"/>
                </c:ext>
              </c:extLst>
            </c:dLbl>
            <c:dLbl>
              <c:idx val="6"/>
              <c:tx>
                <c:strRef>
                  <c:f>'графіки '!$C$296</c:f>
                  <c:strCache>
                    <c:ptCount val="1"/>
                    <c:pt idx="0">
                      <c:v>Пологівський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{3587E5A4-DDA3-4D30-8709-474BEAFA782D}</c15:txfldGUID>
                      <c15:f>'графіки '!$C$296</c15:f>
                      <c15:dlblFieldTableCache>
                        <c:ptCount val="1"/>
                        <c:pt idx="0">
                          <c:v>Пологівський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852B-465F-94D3-9B8E7DA98EC0}"/>
                </c:ext>
              </c:extLst>
            </c:dLbl>
            <c:dLbl>
              <c:idx val="7"/>
              <c:tx>
                <c:strRef>
                  <c:f>'графіки '!$C$297</c:f>
                  <c:strCache>
                    <c:ptCount val="1"/>
                    <c:pt idx="0">
                      <c:v>Приморський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{CF27C5F4-9DF9-4969-A9C8-3E48B20CAC6E}</c15:txfldGUID>
                      <c15:f>'графіки '!$C$297</c15:f>
                      <c15:dlblFieldTableCache>
                        <c:ptCount val="1"/>
                        <c:pt idx="0">
                          <c:v>Приморський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852B-465F-94D3-9B8E7DA98EC0}"/>
                </c:ext>
              </c:extLst>
            </c:dLbl>
            <c:dLbl>
              <c:idx val="8"/>
              <c:tx>
                <c:strRef>
                  <c:f>'графіки '!$C$298</c:f>
                  <c:strCache>
                    <c:ptCount val="1"/>
                    <c:pt idx="0">
                      <c:v>Токмацький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{125559FF-3D81-4849-A438-4EC6AEDBC77D}</c15:txfldGUID>
                      <c15:f>'графіки '!$C$298</c15:f>
                      <c15:dlblFieldTableCache>
                        <c:ptCount val="1"/>
                        <c:pt idx="0">
                          <c:v>Токмацький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852B-465F-94D3-9B8E7DA98EC0}"/>
                </c:ext>
              </c:extLst>
            </c:dLbl>
            <c:dLbl>
              <c:idx val="9"/>
              <c:tx>
                <c:strRef>
                  <c:f>'графіки '!$C$299</c:f>
                  <c:strCache>
                    <c:ptCount val="1"/>
                    <c:pt idx="0">
                      <c:v>Перший окружний суд м.Запоріжжя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{8F2CE4ED-D00A-4A6C-A282-9DA099489C28}</c15:txfldGUID>
                      <c15:f>'графіки '!$C$299</c15:f>
                      <c15:dlblFieldTableCache>
                        <c:ptCount val="1"/>
                        <c:pt idx="0">
                          <c:v>Перший окружний суд м.Запоріжжя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852B-465F-94D3-9B8E7DA98EC0}"/>
                </c:ext>
              </c:extLst>
            </c:dLbl>
            <c:dLbl>
              <c:idx val="10"/>
              <c:tx>
                <c:strRef>
                  <c:f>'графіки '!$C$300</c:f>
                  <c:strCache>
                    <c:ptCount val="1"/>
                    <c:pt idx="0">
                      <c:v>Другий окружний суд м.Запоріжжя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{12E094C8-3ABA-4CF0-9CDD-A492B5CD8C9E}</c15:txfldGUID>
                      <c15:f>'графіки '!$C$300</c15:f>
                      <c15:dlblFieldTableCache>
                        <c:ptCount val="1"/>
                        <c:pt idx="0">
                          <c:v>Другий окружний суд м.Запоріжжя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852B-465F-94D3-9B8E7DA98EC0}"/>
                </c:ext>
              </c:extLst>
            </c:dLbl>
            <c:dLbl>
              <c:idx val="11"/>
              <c:tx>
                <c:strRef>
                  <c:f>'графіки '!$C$301</c:f>
                  <c:strCache>
                    <c:ptCount val="1"/>
                    <c:pt idx="0">
                      <c:v>Третій окружний суд м.Запоріжжя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{AC0CA2FB-B790-438F-AF38-C00AE7C22E2F}</c15:txfldGUID>
                      <c15:f>'графіки '!$C$301</c15:f>
                      <c15:dlblFieldTableCache>
                        <c:ptCount val="1"/>
                        <c:pt idx="0">
                          <c:v>Третій окружний суд м.Запоріжжя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852B-465F-94D3-9B8E7DA98EC0}"/>
                </c:ext>
              </c:extLst>
            </c:dLbl>
            <c:dLbl>
              <c:idx val="12"/>
              <c:tx>
                <c:strRef>
                  <c:f>'графіки '!$C$302</c:f>
                  <c:strCache>
                    <c:ptCount val="1"/>
                    <c:pt idx="0">
                      <c:v>Четвертий окружний суд м.Запоріжжя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{B08DD1DD-2401-4063-BD46-F9E2EBAE5F34}</c15:txfldGUID>
                      <c15:f>'графіки '!$C$302</c15:f>
                      <c15:dlblFieldTableCache>
                        <c:ptCount val="1"/>
                        <c:pt idx="0">
                          <c:v>Четвертий окружний суд м.Запоріжжя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852B-465F-94D3-9B8E7DA98EC0}"/>
                </c:ext>
              </c:extLst>
            </c:dLbl>
            <c:dLbl>
              <c:idx val="13"/>
              <c:tx>
                <c:strRef>
                  <c:f>'графіки '!$C$303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{10E12F0B-005D-47EA-A8D3-8579618E9ED2}</c15:txfldGUID>
                      <c15:f>'графіки '!$C$303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852B-465F-94D3-9B8E7DA98EC0}"/>
                </c:ext>
              </c:extLst>
            </c:dLbl>
            <c:dLbl>
              <c:idx val="14"/>
              <c:tx>
                <c:strRef>
                  <c:f>'графіки '!$C$304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{555DFCF4-EF98-4CD5-A08E-1185C1D8AD5B}</c15:txfldGUID>
                      <c15:f>'графіки '!$C$304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852B-465F-94D3-9B8E7DA98EC0}"/>
                </c:ext>
              </c:extLst>
            </c:dLbl>
            <c:dLbl>
              <c:idx val="15"/>
              <c:tx>
                <c:strRef>
                  <c:f>'графіки '!$C$305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{A9DD296C-E8F2-4B75-B8EF-8D6BAEAC9B57}</c15:txfldGUID>
                      <c15:f>'графіки '!$C$305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852B-465F-94D3-9B8E7DA98EC0}"/>
                </c:ext>
              </c:extLst>
            </c:dLbl>
            <c:dLbl>
              <c:idx val="16"/>
              <c:tx>
                <c:strRef>
                  <c:f>'графіки '!$C$306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{960A0932-A13B-4CD6-A2F7-CAD129AACF7B}</c15:txfldGUID>
                      <c15:f>'графіки '!$C$306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852B-465F-94D3-9B8E7DA98EC0}"/>
                </c:ext>
              </c:extLst>
            </c:dLbl>
            <c:dLbl>
              <c:idx val="17"/>
              <c:tx>
                <c:strRef>
                  <c:f>'графіки '!$C$307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{86948DFC-F5EA-495F-8FFF-9F3643916367}</c15:txfldGUID>
                      <c15:f>'графіки '!$C$307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852B-465F-94D3-9B8E7DA98EC0}"/>
                </c:ext>
              </c:extLst>
            </c:dLbl>
            <c:dLbl>
              <c:idx val="18"/>
              <c:tx>
                <c:strRef>
                  <c:f>'графіки '!$C$308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{9A11FD13-297D-4E0D-B170-EA40D0DFE02E}</c15:txfldGUID>
                      <c15:f>'графіки '!$C$308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852B-465F-94D3-9B8E7DA98EC0}"/>
                </c:ext>
              </c:extLst>
            </c:dLbl>
            <c:dLbl>
              <c:idx val="19"/>
              <c:tx>
                <c:strRef>
                  <c:f>'графіки '!$C$309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{451D05DC-82C1-4D19-8352-D04EF7F5607F}</c15:txfldGUID>
                      <c15:f>'графіки '!$C$309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852B-465F-94D3-9B8E7DA98EC0}"/>
                </c:ext>
              </c:extLst>
            </c:dLbl>
            <c:dLbl>
              <c:idx val="20"/>
              <c:tx>
                <c:strRef>
                  <c:f>'графіки '!$C$310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{E6BAD55E-6EE8-4D2C-BB2B-99AAAE9CAAA4}</c15:txfldGUID>
                      <c15:f>'графіки '!$C$310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852B-465F-94D3-9B8E7DA98EC0}"/>
                </c:ext>
              </c:extLst>
            </c:dLbl>
            <c:dLbl>
              <c:idx val="21"/>
              <c:tx>
                <c:strRef>
                  <c:f>'графіки '!$C$311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{67CD9146-2EF3-4A94-9A9B-3D1E5C32B546}</c15:txfldGUID>
                      <c15:f>'графіки '!$C$311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852B-465F-94D3-9B8E7DA98EC0}"/>
                </c:ext>
              </c:extLst>
            </c:dLbl>
            <c:dLbl>
              <c:idx val="22"/>
              <c:tx>
                <c:strRef>
                  <c:f>'графіки '!$C$312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{D27E13F6-94D6-4DD0-89C7-C22DC68D2117}</c15:txfldGUID>
                      <c15:f>'графіки '!$C$312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852B-465F-94D3-9B8E7DA98EC0}"/>
                </c:ext>
              </c:extLst>
            </c:dLbl>
            <c:dLbl>
              <c:idx val="23"/>
              <c:tx>
                <c:strRef>
                  <c:f>'графіки '!$C$313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{C40E4F8D-AC93-43BB-BC8D-EEBDCA6FEF6B}</c15:txfldGUID>
                      <c15:f>'графіки '!$C$313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852B-465F-94D3-9B8E7DA98EC0}"/>
                </c:ext>
              </c:extLst>
            </c:dLbl>
            <c:dLbl>
              <c:idx val="24"/>
              <c:tx>
                <c:strRef>
                  <c:f>'графіки '!$C$314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{55024372-E2EF-47DF-9E93-A9852DB15080}</c15:txfldGUID>
                      <c15:f>'графіки '!$C$314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852B-465F-94D3-9B8E7DA98EC0}"/>
                </c:ext>
              </c:extLst>
            </c:dLbl>
            <c:dLbl>
              <c:idx val="25"/>
              <c:tx>
                <c:strRef>
                  <c:f>'графіки '!$C$315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{5D327610-E629-4D3B-B866-64D74C49390E}</c15:txfldGUID>
                      <c15:f>'графіки '!$C$315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852B-465F-94D3-9B8E7DA98EC0}"/>
                </c:ext>
              </c:extLst>
            </c:dLbl>
            <c:dLbl>
              <c:idx val="26"/>
              <c:tx>
                <c:strRef>
                  <c:f>'графіки '!$C$316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{6FF3D8E5-885F-4885-982A-7E68FBA99A2C}</c15:txfldGUID>
                      <c15:f>'графіки '!$C$316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852B-465F-94D3-9B8E7DA98EC0}"/>
                </c:ext>
              </c:extLst>
            </c:dLbl>
            <c:dLbl>
              <c:idx val="27"/>
              <c:tx>
                <c:strRef>
                  <c:f>'графіки '!$C$317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{600AB851-7B75-4DFD-A2B3-CC0B722D9C37}</c15:txfldGUID>
                      <c15:f>'графіки '!$C$317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852B-465F-94D3-9B8E7DA98EC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'!$F$290:$F$317</c:f>
              <c:numCache>
                <c:formatCode>#,##0_ ;[Red]\-#,##0\ </c:formatCode>
                <c:ptCount val="28"/>
                <c:pt idx="0">
                  <c:v>1675.9066</c:v>
                </c:pt>
                <c:pt idx="1">
                  <c:v>1113.5065999999999</c:v>
                </c:pt>
                <c:pt idx="2">
                  <c:v>1009.7588</c:v>
                </c:pt>
                <c:pt idx="3">
                  <c:v>1610.5553</c:v>
                </c:pt>
                <c:pt idx="4">
                  <c:v>2977.1022000000003</c:v>
                </c:pt>
                <c:pt idx="5">
                  <c:v>894.41830000000004</c:v>
                </c:pt>
                <c:pt idx="6">
                  <c:v>704.77330000000006</c:v>
                </c:pt>
                <c:pt idx="7">
                  <c:v>570.43409999999994</c:v>
                </c:pt>
                <c:pt idx="8">
                  <c:v>865.85230000000001</c:v>
                </c:pt>
                <c:pt idx="9">
                  <c:v>2403.1142</c:v>
                </c:pt>
                <c:pt idx="10">
                  <c:v>2842.1001000000001</c:v>
                </c:pt>
                <c:pt idx="11">
                  <c:v>3721.1601000000001</c:v>
                </c:pt>
                <c:pt idx="12">
                  <c:v>1964.5771</c:v>
                </c:pt>
              </c:numCache>
            </c:numRef>
          </c:xVal>
          <c:yVal>
            <c:numRef>
              <c:f>'графіки '!$G$290:$G$317</c:f>
              <c:numCache>
                <c:formatCode>#,##0.0_ ;[Red]\-#,##0.0\ </c:formatCode>
                <c:ptCount val="28"/>
                <c:pt idx="0">
                  <c:v>13.2</c:v>
                </c:pt>
                <c:pt idx="1">
                  <c:v>7.9</c:v>
                </c:pt>
                <c:pt idx="2">
                  <c:v>6</c:v>
                </c:pt>
                <c:pt idx="3">
                  <c:v>9</c:v>
                </c:pt>
                <c:pt idx="4">
                  <c:v>21.9</c:v>
                </c:pt>
                <c:pt idx="5">
                  <c:v>8</c:v>
                </c:pt>
                <c:pt idx="6">
                  <c:v>8.9</c:v>
                </c:pt>
                <c:pt idx="7">
                  <c:v>5</c:v>
                </c:pt>
                <c:pt idx="8">
                  <c:v>11</c:v>
                </c:pt>
                <c:pt idx="9">
                  <c:v>15.8</c:v>
                </c:pt>
                <c:pt idx="10">
                  <c:v>18.399999999999999</c:v>
                </c:pt>
                <c:pt idx="11">
                  <c:v>17</c:v>
                </c:pt>
                <c:pt idx="12">
                  <c:v>14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C-852B-465F-94D3-9B8E7DA98EC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6119936"/>
        <c:axId val="126121856"/>
      </c:scatterChart>
      <c:valAx>
        <c:axId val="126119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6121856"/>
        <c:crosses val="autoZero"/>
        <c:crossBetween val="midCat"/>
      </c:valAx>
      <c:valAx>
        <c:axId val="126121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6119936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ОС Івано-Франківської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92959401709403"/>
          <c:y val="2.442307692307692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4149059829059829"/>
          <c:w val="0.89250378787878792"/>
          <c:h val="0.7587160256410256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'!$C$319</c:f>
                  <c:strCache>
                    <c:ptCount val="1"/>
                    <c:pt idx="0">
                      <c:v>Галицький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{44B24F47-BDAE-4094-A37B-ED7E9BCB3662}</c15:txfldGUID>
                      <c15:f>'графіки '!$C$319</c15:f>
                      <c15:dlblFieldTableCache>
                        <c:ptCount val="1"/>
                        <c:pt idx="0">
                          <c:v>Галицький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4A2F-4635-9E39-2DF863D136A3}"/>
                </c:ext>
              </c:extLst>
            </c:dLbl>
            <c:dLbl>
              <c:idx val="1"/>
              <c:tx>
                <c:strRef>
                  <c:f>'графіки '!$C$320</c:f>
                  <c:strCache>
                    <c:ptCount val="1"/>
                    <c:pt idx="0">
                      <c:v>Городенківський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{E717D972-4098-4727-B4E3-FF423F0FB7B2}</c15:txfldGUID>
                      <c15:f>'графіки '!$C$320</c15:f>
                      <c15:dlblFieldTableCache>
                        <c:ptCount val="1"/>
                        <c:pt idx="0">
                          <c:v>Городенківський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4A2F-4635-9E39-2DF863D136A3}"/>
                </c:ext>
              </c:extLst>
            </c:dLbl>
            <c:dLbl>
              <c:idx val="2"/>
              <c:tx>
                <c:strRef>
                  <c:f>'графіки '!$C$321</c:f>
                  <c:strCache>
                    <c:ptCount val="1"/>
                    <c:pt idx="0">
                      <c:v>Долинський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{B1F80C94-5BEB-47AD-BE85-E1FE8E22279D}</c15:txfldGUID>
                      <c15:f>'графіки '!$C$321</c15:f>
                      <c15:dlblFieldTableCache>
                        <c:ptCount val="1"/>
                        <c:pt idx="0">
                          <c:v>Долинський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4A2F-4635-9E39-2DF863D136A3}"/>
                </c:ext>
              </c:extLst>
            </c:dLbl>
            <c:dLbl>
              <c:idx val="3"/>
              <c:tx>
                <c:strRef>
                  <c:f>'графіки '!$C$322</c:f>
                  <c:strCache>
                    <c:ptCount val="1"/>
                    <c:pt idx="0">
                      <c:v>Калуський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{CFB26767-0DCC-467F-A663-3D4C3E537DAD}</c15:txfldGUID>
                      <c15:f>'графіки '!$C$322</c15:f>
                      <c15:dlblFieldTableCache>
                        <c:ptCount val="1"/>
                        <c:pt idx="0">
                          <c:v>Калуський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4A2F-4635-9E39-2DF863D136A3}"/>
                </c:ext>
              </c:extLst>
            </c:dLbl>
            <c:dLbl>
              <c:idx val="4"/>
              <c:tx>
                <c:strRef>
                  <c:f>'графіки '!$C$323</c:f>
                  <c:strCache>
                    <c:ptCount val="1"/>
                    <c:pt idx="0">
                      <c:v>Коломийський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{EADE2F62-3DCD-45CD-82C4-D9D0A2ABBF48}</c15:txfldGUID>
                      <c15:f>'графіки '!$C$323</c15:f>
                      <c15:dlblFieldTableCache>
                        <c:ptCount val="1"/>
                        <c:pt idx="0">
                          <c:v>Коломийський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4A2F-4635-9E39-2DF863D136A3}"/>
                </c:ext>
              </c:extLst>
            </c:dLbl>
            <c:dLbl>
              <c:idx val="5"/>
              <c:tx>
                <c:strRef>
                  <c:f>'графіки '!$C$324</c:f>
                  <c:strCache>
                    <c:ptCount val="1"/>
                    <c:pt idx="0">
                      <c:v>Косівський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{59E0EC81-A396-4D27-A8CA-BE3672C7BE09}</c15:txfldGUID>
                      <c15:f>'графіки '!$C$324</c15:f>
                      <c15:dlblFieldTableCache>
                        <c:ptCount val="1"/>
                        <c:pt idx="0">
                          <c:v>Косівський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4A2F-4635-9E39-2DF863D136A3}"/>
                </c:ext>
              </c:extLst>
            </c:dLbl>
            <c:dLbl>
              <c:idx val="6"/>
              <c:tx>
                <c:strRef>
                  <c:f>'графіки '!$C$325</c:f>
                  <c:strCache>
                    <c:ptCount val="1"/>
                    <c:pt idx="0">
                      <c:v>Окружний суд міста Івано-Франківська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{6DFD2179-4039-4278-B241-CC5CAC90AEC2}</c15:txfldGUID>
                      <c15:f>'графіки '!$C$325</c15:f>
                      <c15:dlblFieldTableCache>
                        <c:ptCount val="1"/>
                        <c:pt idx="0">
                          <c:v>Окружний суд міста Івано-Франківська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4A2F-4635-9E39-2DF863D136A3}"/>
                </c:ext>
              </c:extLst>
            </c:dLbl>
            <c:dLbl>
              <c:idx val="7"/>
              <c:tx>
                <c:strRef>
                  <c:f>'графіки '!$C$326</c:f>
                  <c:strCache>
                    <c:ptCount val="1"/>
                    <c:pt idx="0">
                      <c:v>Надвірнянський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{C1E8E765-2D3A-4810-BCE8-A65667BFBC29}</c15:txfldGUID>
                      <c15:f>'графіки '!$C$326</c15:f>
                      <c15:dlblFieldTableCache>
                        <c:ptCount val="1"/>
                        <c:pt idx="0">
                          <c:v>Надвірнянський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4A2F-4635-9E39-2DF863D136A3}"/>
                </c:ext>
              </c:extLst>
            </c:dLbl>
            <c:dLbl>
              <c:idx val="8"/>
              <c:tx>
                <c:strRef>
                  <c:f>'графіки '!$C$327</c:f>
                  <c:strCache>
                    <c:ptCount val="1"/>
                    <c:pt idx="0">
                      <c:v>Тлумацький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{3D3AD4C5-9AE7-47D7-8339-3767B2C8CF3E}</c15:txfldGUID>
                      <c15:f>'графіки '!$C$327</c15:f>
                      <c15:dlblFieldTableCache>
                        <c:ptCount val="1"/>
                        <c:pt idx="0">
                          <c:v>Тлумацький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4A2F-4635-9E39-2DF863D136A3}"/>
                </c:ext>
              </c:extLst>
            </c:dLbl>
            <c:dLbl>
              <c:idx val="9"/>
              <c:tx>
                <c:strRef>
                  <c:f>'графіки '!$C$328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{BA48724C-45B6-4368-8F81-200ACC5170E9}</c15:txfldGUID>
                      <c15:f>'графіки '!$C$328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4A2F-4635-9E39-2DF863D136A3}"/>
                </c:ext>
              </c:extLst>
            </c:dLbl>
            <c:dLbl>
              <c:idx val="10"/>
              <c:tx>
                <c:strRef>
                  <c:f>'графіки '!$C$329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{982D2343-1260-4702-A81C-9CFD3471F864}</c15:txfldGUID>
                      <c15:f>'графіки '!$C$329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4A2F-4635-9E39-2DF863D136A3}"/>
                </c:ext>
              </c:extLst>
            </c:dLbl>
            <c:dLbl>
              <c:idx val="11"/>
              <c:tx>
                <c:strRef>
                  <c:f>'графіки '!$C$330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{45ED4D72-C779-496D-B8D7-4C2570BC7179}</c15:txfldGUID>
                      <c15:f>'графіки '!$C$330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4A2F-4635-9E39-2DF863D136A3}"/>
                </c:ext>
              </c:extLst>
            </c:dLbl>
            <c:dLbl>
              <c:idx val="12"/>
              <c:tx>
                <c:strRef>
                  <c:f>'графіки '!$C$331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{02F19841-369A-4BFA-B760-CC94599BD710}</c15:txfldGUID>
                      <c15:f>'графіки '!$C$331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4A2F-4635-9E39-2DF863D136A3}"/>
                </c:ext>
              </c:extLst>
            </c:dLbl>
            <c:dLbl>
              <c:idx val="13"/>
              <c:tx>
                <c:strRef>
                  <c:f>'графіки '!$C$332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{448862F2-0CD7-48BC-95F0-7C9A617B1F52}</c15:txfldGUID>
                      <c15:f>'графіки '!$C$332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4A2F-4635-9E39-2DF863D136A3}"/>
                </c:ext>
              </c:extLst>
            </c:dLbl>
            <c:dLbl>
              <c:idx val="14"/>
              <c:tx>
                <c:strRef>
                  <c:f>'графіки '!$C$333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{3080A336-B935-44AA-BA35-6BCEE0F40713}</c15:txfldGUID>
                      <c15:f>'графіки '!$C$333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4A2F-4635-9E39-2DF863D136A3}"/>
                </c:ext>
              </c:extLst>
            </c:dLbl>
            <c:dLbl>
              <c:idx val="15"/>
              <c:tx>
                <c:strRef>
                  <c:f>'графіки '!$C$334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{4A650D4A-2A8A-4C06-83F5-10B93CFED67C}</c15:txfldGUID>
                      <c15:f>'графіки '!$C$334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4A2F-4635-9E39-2DF863D136A3}"/>
                </c:ext>
              </c:extLst>
            </c:dLbl>
            <c:dLbl>
              <c:idx val="16"/>
              <c:tx>
                <c:strRef>
                  <c:f>'графіки '!$C$335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{64BA0304-6D53-48A3-97E0-13BBF8BF80CF}</c15:txfldGUID>
                      <c15:f>'графіки '!$C$335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4A2F-4635-9E39-2DF863D136A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'!$F$319:$F$335</c:f>
              <c:numCache>
                <c:formatCode>#,##0_ ;[Red]\-#,##0\ </c:formatCode>
                <c:ptCount val="17"/>
                <c:pt idx="0">
                  <c:v>707.96910000000003</c:v>
                </c:pt>
                <c:pt idx="1">
                  <c:v>739.79960000000005</c:v>
                </c:pt>
                <c:pt idx="2">
                  <c:v>767.03440000000001</c:v>
                </c:pt>
                <c:pt idx="3">
                  <c:v>877.70180000000005</c:v>
                </c:pt>
                <c:pt idx="4">
                  <c:v>1045.2094</c:v>
                </c:pt>
                <c:pt idx="5">
                  <c:v>583.02649999999994</c:v>
                </c:pt>
                <c:pt idx="6">
                  <c:v>2277.6525999999999</c:v>
                </c:pt>
                <c:pt idx="7">
                  <c:v>820.99130000000002</c:v>
                </c:pt>
                <c:pt idx="8">
                  <c:v>648.27300000000002</c:v>
                </c:pt>
              </c:numCache>
            </c:numRef>
          </c:xVal>
          <c:yVal>
            <c:numRef>
              <c:f>'графіки '!$G$319:$G$335</c:f>
              <c:numCache>
                <c:formatCode>#,##0.0_ ;[Red]\-#,##0.0\ </c:formatCode>
                <c:ptCount val="17"/>
                <c:pt idx="0">
                  <c:v>5</c:v>
                </c:pt>
                <c:pt idx="1">
                  <c:v>5.5</c:v>
                </c:pt>
                <c:pt idx="2">
                  <c:v>11.5</c:v>
                </c:pt>
                <c:pt idx="3">
                  <c:v>6</c:v>
                </c:pt>
                <c:pt idx="4">
                  <c:v>6.5</c:v>
                </c:pt>
                <c:pt idx="5">
                  <c:v>4.5</c:v>
                </c:pt>
                <c:pt idx="6">
                  <c:v>15.5</c:v>
                </c:pt>
                <c:pt idx="7">
                  <c:v>7.3</c:v>
                </c:pt>
                <c:pt idx="8">
                  <c:v>5.4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4A2F-4635-9E39-2DF863D136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6468864"/>
        <c:axId val="126470784"/>
      </c:scatterChart>
      <c:valAx>
        <c:axId val="126468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6470784"/>
        <c:crosses val="autoZero"/>
        <c:crossBetween val="midCat"/>
      </c:valAx>
      <c:valAx>
        <c:axId val="12647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6468864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місцевими господарськими судами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uk-UA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5234529914529915"/>
          <c:w val="0.86444191919191904"/>
          <c:h val="0.74786132478632483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'!$C$36</c:f>
                  <c:strCache>
                    <c:ptCount val="1"/>
                    <c:pt idx="0">
                      <c:v>Господарський суд Вінницької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{23003731-247F-42B1-84E0-9A8223791CCF}</c15:txfldGUID>
                      <c15:f>'графіки '!$C$36</c15:f>
                      <c15:dlblFieldTableCache>
                        <c:ptCount val="1"/>
                        <c:pt idx="0">
                          <c:v>Господарський суд Вінницької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A95A-4D9E-BA62-DC979C8D857B}"/>
                </c:ext>
              </c:extLst>
            </c:dLbl>
            <c:dLbl>
              <c:idx val="1"/>
              <c:tx>
                <c:strRef>
                  <c:f>'графіки '!$C$37</c:f>
                  <c:strCache>
                    <c:ptCount val="1"/>
                    <c:pt idx="0">
                      <c:v>Господарський суд Волинської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{B2030ABF-3A4A-4BA4-B1D1-0957EB9D8B6F}</c15:txfldGUID>
                      <c15:f>'графіки '!$C$37</c15:f>
                      <c15:dlblFieldTableCache>
                        <c:ptCount val="1"/>
                        <c:pt idx="0">
                          <c:v>Господарський суд Волинської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A95A-4D9E-BA62-DC979C8D857B}"/>
                </c:ext>
              </c:extLst>
            </c:dLbl>
            <c:dLbl>
              <c:idx val="2"/>
              <c:tx>
                <c:strRef>
                  <c:f>'графіки '!$C$38</c:f>
                  <c:strCache>
                    <c:ptCount val="1"/>
                    <c:pt idx="0">
                      <c:v>Господарський суд Дніпропетровської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{4224A3AD-5E61-4B8D-BB82-D2368A610925}</c15:txfldGUID>
                      <c15:f>'графіки '!$C$38</c15:f>
                      <c15:dlblFieldTableCache>
                        <c:ptCount val="1"/>
                        <c:pt idx="0">
                          <c:v>Господарський суд Дніпропетровської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A95A-4D9E-BA62-DC979C8D857B}"/>
                </c:ext>
              </c:extLst>
            </c:dLbl>
            <c:dLbl>
              <c:idx val="3"/>
              <c:tx>
                <c:strRef>
                  <c:f>'графіки '!$C$39</c:f>
                  <c:strCache>
                    <c:ptCount val="1"/>
                    <c:pt idx="0">
                      <c:v>Господарський суд Донецької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{3A910D3F-3553-40AD-A2CF-681E1BA658D9}</c15:txfldGUID>
                      <c15:f>'графіки '!$C$39</c15:f>
                      <c15:dlblFieldTableCache>
                        <c:ptCount val="1"/>
                        <c:pt idx="0">
                          <c:v>Господарський суд Донецької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A95A-4D9E-BA62-DC979C8D857B}"/>
                </c:ext>
              </c:extLst>
            </c:dLbl>
            <c:dLbl>
              <c:idx val="4"/>
              <c:tx>
                <c:strRef>
                  <c:f>'графіки '!$C$40</c:f>
                  <c:strCache>
                    <c:ptCount val="1"/>
                    <c:pt idx="0">
                      <c:v>Господарський суд Житомирської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{047FD9AD-BD5A-46BB-96B1-6E16D778D5C5}</c15:txfldGUID>
                      <c15:f>'графіки '!$C$40</c15:f>
                      <c15:dlblFieldTableCache>
                        <c:ptCount val="1"/>
                        <c:pt idx="0">
                          <c:v>Господарський суд Житомирської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A95A-4D9E-BA62-DC979C8D857B}"/>
                </c:ext>
              </c:extLst>
            </c:dLbl>
            <c:dLbl>
              <c:idx val="5"/>
              <c:tx>
                <c:strRef>
                  <c:f>'графіки '!$C$41</c:f>
                  <c:strCache>
                    <c:ptCount val="1"/>
                    <c:pt idx="0">
                      <c:v>Господарський суд Закарпатської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{FF678E2E-DA40-47E0-AEE4-6EC4BDB77881}</c15:txfldGUID>
                      <c15:f>'графіки '!$C$41</c15:f>
                      <c15:dlblFieldTableCache>
                        <c:ptCount val="1"/>
                        <c:pt idx="0">
                          <c:v>Господарський суд Закарпатської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A95A-4D9E-BA62-DC979C8D857B}"/>
                </c:ext>
              </c:extLst>
            </c:dLbl>
            <c:dLbl>
              <c:idx val="6"/>
              <c:tx>
                <c:strRef>
                  <c:f>'графіки '!$C$42</c:f>
                  <c:strCache>
                    <c:ptCount val="1"/>
                    <c:pt idx="0">
                      <c:v>Господарський суд Запорізької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{7201786D-9324-4E0E-BDD0-7406ED85AF2E}</c15:txfldGUID>
                      <c15:f>'графіки '!$C$42</c15:f>
                      <c15:dlblFieldTableCache>
                        <c:ptCount val="1"/>
                        <c:pt idx="0">
                          <c:v>Господарський суд Запорізької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A95A-4D9E-BA62-DC979C8D857B}"/>
                </c:ext>
              </c:extLst>
            </c:dLbl>
            <c:dLbl>
              <c:idx val="7"/>
              <c:tx>
                <c:strRef>
                  <c:f>'графіки '!$C$43</c:f>
                  <c:strCache>
                    <c:ptCount val="1"/>
                    <c:pt idx="0">
                      <c:v>Господарський суд Івано-Франківської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{443D4A7B-F5C3-4489-9405-D6145C03E43C}</c15:txfldGUID>
                      <c15:f>'графіки '!$C$43</c15:f>
                      <c15:dlblFieldTableCache>
                        <c:ptCount val="1"/>
                        <c:pt idx="0">
                          <c:v>Господарський суд Івано-Франківської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A95A-4D9E-BA62-DC979C8D857B}"/>
                </c:ext>
              </c:extLst>
            </c:dLbl>
            <c:dLbl>
              <c:idx val="8"/>
              <c:tx>
                <c:strRef>
                  <c:f>'графіки '!$C$44</c:f>
                  <c:strCache>
                    <c:ptCount val="1"/>
                    <c:pt idx="0">
                      <c:v>Господарський суд Київської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{BBED346F-245E-4D9F-B7C2-9E72F6C3FCED}</c15:txfldGUID>
                      <c15:f>'графіки '!$C$44</c15:f>
                      <c15:dlblFieldTableCache>
                        <c:ptCount val="1"/>
                        <c:pt idx="0">
                          <c:v>Господарський суд Київської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A95A-4D9E-BA62-DC979C8D857B}"/>
                </c:ext>
              </c:extLst>
            </c:dLbl>
            <c:dLbl>
              <c:idx val="9"/>
              <c:tx>
                <c:strRef>
                  <c:f>'графіки '!$C$45</c:f>
                  <c:strCache>
                    <c:ptCount val="1"/>
                    <c:pt idx="0">
                      <c:v>Господарський суд Кіровоградської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{3F56684D-C62E-4B39-9BE0-827EFBFE88EA}</c15:txfldGUID>
                      <c15:f>'графіки '!$C$45</c15:f>
                      <c15:dlblFieldTableCache>
                        <c:ptCount val="1"/>
                        <c:pt idx="0">
                          <c:v>Господарський суд Кіровоградської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A95A-4D9E-BA62-DC979C8D857B}"/>
                </c:ext>
              </c:extLst>
            </c:dLbl>
            <c:dLbl>
              <c:idx val="10"/>
              <c:tx>
                <c:strRef>
                  <c:f>'графіки '!$C$46</c:f>
                  <c:strCache>
                    <c:ptCount val="1"/>
                    <c:pt idx="0">
                      <c:v>Господарський суд Луганської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{D0F201EC-2BAF-45F0-A23C-9585F6041339}</c15:txfldGUID>
                      <c15:f>'графіки '!$C$46</c15:f>
                      <c15:dlblFieldTableCache>
                        <c:ptCount val="1"/>
                        <c:pt idx="0">
                          <c:v>Господарський суд Луганської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A95A-4D9E-BA62-DC979C8D857B}"/>
                </c:ext>
              </c:extLst>
            </c:dLbl>
            <c:dLbl>
              <c:idx val="11"/>
              <c:tx>
                <c:strRef>
                  <c:f>'графіки '!$C$47</c:f>
                  <c:strCache>
                    <c:ptCount val="1"/>
                    <c:pt idx="0">
                      <c:v>Господарський суд Львівської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{B2C6CA82-45AF-4CEF-BF21-29B31E6F4EE4}</c15:txfldGUID>
                      <c15:f>'графіки '!$C$47</c15:f>
                      <c15:dlblFieldTableCache>
                        <c:ptCount val="1"/>
                        <c:pt idx="0">
                          <c:v>Господарський суд Львівської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A95A-4D9E-BA62-DC979C8D857B}"/>
                </c:ext>
              </c:extLst>
            </c:dLbl>
            <c:dLbl>
              <c:idx val="12"/>
              <c:tx>
                <c:strRef>
                  <c:f>'графіки '!$C$48</c:f>
                  <c:strCache>
                    <c:ptCount val="1"/>
                    <c:pt idx="0">
                      <c:v>Господарський суд Миколаївської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{6FB644C9-0300-4F69-B373-B7A2A3861EFE}</c15:txfldGUID>
                      <c15:f>'графіки '!$C$48</c15:f>
                      <c15:dlblFieldTableCache>
                        <c:ptCount val="1"/>
                        <c:pt idx="0">
                          <c:v>Господарський суд Миколаївської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A95A-4D9E-BA62-DC979C8D857B}"/>
                </c:ext>
              </c:extLst>
            </c:dLbl>
            <c:dLbl>
              <c:idx val="13"/>
              <c:tx>
                <c:strRef>
                  <c:f>'графіки '!$C$49</c:f>
                  <c:strCache>
                    <c:ptCount val="1"/>
                    <c:pt idx="0">
                      <c:v>Господарський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{9F36388B-5803-4C62-A62C-910CD2556CD2}</c15:txfldGUID>
                      <c15:f>'графіки '!$C$49</c15:f>
                      <c15:dlblFieldTableCache>
                        <c:ptCount val="1"/>
                        <c:pt idx="0">
                          <c:v>Господарський суд міста Києва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A95A-4D9E-BA62-DC979C8D857B}"/>
                </c:ext>
              </c:extLst>
            </c:dLbl>
            <c:dLbl>
              <c:idx val="14"/>
              <c:tx>
                <c:strRef>
                  <c:f>'графіки '!$C$50</c:f>
                  <c:strCache>
                    <c:ptCount val="1"/>
                    <c:pt idx="0">
                      <c:v>Господарський суд Одеської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{57C271F6-5D10-4044-AD1E-0614019882B7}</c15:txfldGUID>
                      <c15:f>'графіки '!$C$50</c15:f>
                      <c15:dlblFieldTableCache>
                        <c:ptCount val="1"/>
                        <c:pt idx="0">
                          <c:v>Господарський суд Одеської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A95A-4D9E-BA62-DC979C8D857B}"/>
                </c:ext>
              </c:extLst>
            </c:dLbl>
            <c:dLbl>
              <c:idx val="15"/>
              <c:tx>
                <c:strRef>
                  <c:f>'графіки '!$C$51</c:f>
                  <c:strCache>
                    <c:ptCount val="1"/>
                    <c:pt idx="0">
                      <c:v>Господарський суд Полтавської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{FEDF3850-1FB9-4A6C-9D8B-37BFCA36E241}</c15:txfldGUID>
                      <c15:f>'графіки '!$C$51</c15:f>
                      <c15:dlblFieldTableCache>
                        <c:ptCount val="1"/>
                        <c:pt idx="0">
                          <c:v>Господарський суд Полтавської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A95A-4D9E-BA62-DC979C8D857B}"/>
                </c:ext>
              </c:extLst>
            </c:dLbl>
            <c:dLbl>
              <c:idx val="16"/>
              <c:tx>
                <c:strRef>
                  <c:f>'графіки '!$C$52</c:f>
                  <c:strCache>
                    <c:ptCount val="1"/>
                    <c:pt idx="0">
                      <c:v>Господарський суд Рівненської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{DC326FBB-BFA3-456C-BBEC-4691D6C20474}</c15:txfldGUID>
                      <c15:f>'графіки '!$C$52</c15:f>
                      <c15:dlblFieldTableCache>
                        <c:ptCount val="1"/>
                        <c:pt idx="0">
                          <c:v>Господарський суд Рівненської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A95A-4D9E-BA62-DC979C8D857B}"/>
                </c:ext>
              </c:extLst>
            </c:dLbl>
            <c:dLbl>
              <c:idx val="17"/>
              <c:tx>
                <c:strRef>
                  <c:f>'графіки '!$C$53</c:f>
                  <c:strCache>
                    <c:ptCount val="1"/>
                    <c:pt idx="0">
                      <c:v>Господарський суд Сумської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{C34A6E9F-E829-4628-8CF5-94FB85527F33}</c15:txfldGUID>
                      <c15:f>'графіки '!$C$53</c15:f>
                      <c15:dlblFieldTableCache>
                        <c:ptCount val="1"/>
                        <c:pt idx="0">
                          <c:v>Господарський суд Сумської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A95A-4D9E-BA62-DC979C8D857B}"/>
                </c:ext>
              </c:extLst>
            </c:dLbl>
            <c:dLbl>
              <c:idx val="18"/>
              <c:tx>
                <c:strRef>
                  <c:f>'графіки '!$C$54</c:f>
                  <c:strCache>
                    <c:ptCount val="1"/>
                    <c:pt idx="0">
                      <c:v>Господарський суд Тернопільської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{0B1EC2EB-8C3C-44A2-B4A3-35CE8D979481}</c15:txfldGUID>
                      <c15:f>'графіки '!$C$54</c15:f>
                      <c15:dlblFieldTableCache>
                        <c:ptCount val="1"/>
                        <c:pt idx="0">
                          <c:v>Господарський суд Тернопільської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A95A-4D9E-BA62-DC979C8D857B}"/>
                </c:ext>
              </c:extLst>
            </c:dLbl>
            <c:dLbl>
              <c:idx val="19"/>
              <c:tx>
                <c:strRef>
                  <c:f>'графіки '!$C$55</c:f>
                  <c:strCache>
                    <c:ptCount val="1"/>
                    <c:pt idx="0">
                      <c:v>Господарський суд Харківської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{0BB9255A-338C-45E8-AF39-236D01851618}</c15:txfldGUID>
                      <c15:f>'графіки '!$C$55</c15:f>
                      <c15:dlblFieldTableCache>
                        <c:ptCount val="1"/>
                        <c:pt idx="0">
                          <c:v>Господарський суд Харківської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A95A-4D9E-BA62-DC979C8D857B}"/>
                </c:ext>
              </c:extLst>
            </c:dLbl>
            <c:dLbl>
              <c:idx val="20"/>
              <c:tx>
                <c:strRef>
                  <c:f>'графіки '!$C$56</c:f>
                  <c:strCache>
                    <c:ptCount val="1"/>
                    <c:pt idx="0">
                      <c:v>Господарський суд Херсонської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{3A4D4A7C-499A-46FF-A893-ED20D8461B89}</c15:txfldGUID>
                      <c15:f>'графіки '!$C$56</c15:f>
                      <c15:dlblFieldTableCache>
                        <c:ptCount val="1"/>
                        <c:pt idx="0">
                          <c:v>Господарський суд Херсонської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A95A-4D9E-BA62-DC979C8D857B}"/>
                </c:ext>
              </c:extLst>
            </c:dLbl>
            <c:dLbl>
              <c:idx val="21"/>
              <c:tx>
                <c:strRef>
                  <c:f>'графіки '!$C$57</c:f>
                  <c:strCache>
                    <c:ptCount val="1"/>
                    <c:pt idx="0">
                      <c:v>Господарський суд Хмельницької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{01AB8F0E-8C98-4840-A7BA-7B98B97AAB3F}</c15:txfldGUID>
                      <c15:f>'графіки '!$C$57</c15:f>
                      <c15:dlblFieldTableCache>
                        <c:ptCount val="1"/>
                        <c:pt idx="0">
                          <c:v>Господарський суд Хмельницької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A95A-4D9E-BA62-DC979C8D857B}"/>
                </c:ext>
              </c:extLst>
            </c:dLbl>
            <c:dLbl>
              <c:idx val="22"/>
              <c:tx>
                <c:strRef>
                  <c:f>'графіки '!$C$58</c:f>
                  <c:strCache>
                    <c:ptCount val="1"/>
                    <c:pt idx="0">
                      <c:v>Господарський суд Черкаської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{3ADC3020-43A8-4D03-A4E1-579CDE5A1278}</c15:txfldGUID>
                      <c15:f>'графіки '!$C$58</c15:f>
                      <c15:dlblFieldTableCache>
                        <c:ptCount val="1"/>
                        <c:pt idx="0">
                          <c:v>Господарський суд Черкаської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A95A-4D9E-BA62-DC979C8D857B}"/>
                </c:ext>
              </c:extLst>
            </c:dLbl>
            <c:dLbl>
              <c:idx val="23"/>
              <c:tx>
                <c:strRef>
                  <c:f>'графіки '!$C$59</c:f>
                  <c:strCache>
                    <c:ptCount val="1"/>
                    <c:pt idx="0">
                      <c:v>Господарський суд Чернівецької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{A2F5A8F8-2ADB-47D7-92C3-2C24601913DE}</c15:txfldGUID>
                      <c15:f>'графіки '!$C$59</c15:f>
                      <c15:dlblFieldTableCache>
                        <c:ptCount val="1"/>
                        <c:pt idx="0">
                          <c:v>Господарський суд Чернівецької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A95A-4D9E-BA62-DC979C8D857B}"/>
                </c:ext>
              </c:extLst>
            </c:dLbl>
            <c:dLbl>
              <c:idx val="24"/>
              <c:tx>
                <c:strRef>
                  <c:f>'графіки '!$C$60</c:f>
                  <c:strCache>
                    <c:ptCount val="1"/>
                    <c:pt idx="0">
                      <c:v>Господарський суд Чернігівської області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{531F9A9B-BBFF-459D-A6E2-C162BC2E6552}</c15:txfldGUID>
                      <c15:f>'графіки '!$C$60</c15:f>
                      <c15:dlblFieldTableCache>
                        <c:ptCount val="1"/>
                        <c:pt idx="0">
                          <c:v>Господарський суд Чернігівської області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A95A-4D9E-BA62-DC979C8D857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'!$F$36:$F$60</c:f>
              <c:numCache>
                <c:formatCode>#,##0.0_ ;[Red]\-#,##0.0\ </c:formatCode>
                <c:ptCount val="25"/>
                <c:pt idx="0">
                  <c:v>781.34450000000004</c:v>
                </c:pt>
                <c:pt idx="1">
                  <c:v>581.72886000000005</c:v>
                </c:pt>
                <c:pt idx="2">
                  <c:v>5047.1518400000004</c:v>
                </c:pt>
                <c:pt idx="3">
                  <c:v>1609.4219399999999</c:v>
                </c:pt>
                <c:pt idx="4">
                  <c:v>1062.5836400000001</c:v>
                </c:pt>
                <c:pt idx="5">
                  <c:v>483.93484000000001</c:v>
                </c:pt>
                <c:pt idx="6">
                  <c:v>2507.7532000000001</c:v>
                </c:pt>
                <c:pt idx="7">
                  <c:v>723.44255999999996</c:v>
                </c:pt>
                <c:pt idx="8">
                  <c:v>2537.8339599999999</c:v>
                </c:pt>
                <c:pt idx="9">
                  <c:v>625.61256000000003</c:v>
                </c:pt>
                <c:pt idx="10">
                  <c:v>960.06907999999999</c:v>
                </c:pt>
                <c:pt idx="11">
                  <c:v>1828.9362599999999</c:v>
                </c:pt>
                <c:pt idx="12">
                  <c:v>1453.4121</c:v>
                </c:pt>
                <c:pt idx="13">
                  <c:v>8806.2870800000001</c:v>
                </c:pt>
                <c:pt idx="14">
                  <c:v>5952.1766600000001</c:v>
                </c:pt>
                <c:pt idx="15">
                  <c:v>1375.40644</c:v>
                </c:pt>
                <c:pt idx="16">
                  <c:v>813.18539999999996</c:v>
                </c:pt>
                <c:pt idx="17">
                  <c:v>942.38041999999996</c:v>
                </c:pt>
                <c:pt idx="18">
                  <c:v>544.18172000000004</c:v>
                </c:pt>
                <c:pt idx="19">
                  <c:v>3411.3184999999999</c:v>
                </c:pt>
                <c:pt idx="20">
                  <c:v>849.24928</c:v>
                </c:pt>
                <c:pt idx="21">
                  <c:v>1153.3286000000001</c:v>
                </c:pt>
                <c:pt idx="22">
                  <c:v>1286.3402799999999</c:v>
                </c:pt>
                <c:pt idx="23">
                  <c:v>681.87660000000005</c:v>
                </c:pt>
                <c:pt idx="24">
                  <c:v>798.1019</c:v>
                </c:pt>
              </c:numCache>
            </c:numRef>
          </c:xVal>
          <c:yVal>
            <c:numRef>
              <c:f>'графіки '!$E$36:$E$60</c:f>
              <c:numCache>
                <c:formatCode>#,##0.0_ ;[Red]\-#,##0.0\ </c:formatCode>
                <c:ptCount val="25"/>
                <c:pt idx="0">
                  <c:v>11520.699999999999</c:v>
                </c:pt>
                <c:pt idx="1">
                  <c:v>12131.8</c:v>
                </c:pt>
                <c:pt idx="2">
                  <c:v>36290.699999999997</c:v>
                </c:pt>
                <c:pt idx="3">
                  <c:v>27266.400000000001</c:v>
                </c:pt>
                <c:pt idx="4">
                  <c:v>20786.099999999995</c:v>
                </c:pt>
                <c:pt idx="5">
                  <c:v>6311.7000000000007</c:v>
                </c:pt>
                <c:pt idx="6">
                  <c:v>23929.600000000002</c:v>
                </c:pt>
                <c:pt idx="7">
                  <c:v>17392.8</c:v>
                </c:pt>
                <c:pt idx="8">
                  <c:v>34391.5</c:v>
                </c:pt>
                <c:pt idx="9">
                  <c:v>10671.8</c:v>
                </c:pt>
                <c:pt idx="10">
                  <c:v>18232.600000000002</c:v>
                </c:pt>
                <c:pt idx="11">
                  <c:v>37896</c:v>
                </c:pt>
                <c:pt idx="12">
                  <c:v>12888.6</c:v>
                </c:pt>
                <c:pt idx="13">
                  <c:v>81968.300000000017</c:v>
                </c:pt>
                <c:pt idx="14">
                  <c:v>33221.700000000004</c:v>
                </c:pt>
                <c:pt idx="15">
                  <c:v>16232.199999999999</c:v>
                </c:pt>
                <c:pt idx="16">
                  <c:v>15885.2</c:v>
                </c:pt>
                <c:pt idx="17">
                  <c:v>10110.700000000001</c:v>
                </c:pt>
                <c:pt idx="18">
                  <c:v>16101.7</c:v>
                </c:pt>
                <c:pt idx="19">
                  <c:v>46307.799999999996</c:v>
                </c:pt>
                <c:pt idx="20">
                  <c:v>11224.199999999999</c:v>
                </c:pt>
                <c:pt idx="21">
                  <c:v>18521.800000000003</c:v>
                </c:pt>
                <c:pt idx="22">
                  <c:v>13637.699999999997</c:v>
                </c:pt>
                <c:pt idx="23">
                  <c:v>13293.799999999997</c:v>
                </c:pt>
                <c:pt idx="24">
                  <c:v>15435.900000000001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A95A-4D9E-BA62-DC979C8D857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8020352"/>
        <c:axId val="118292864"/>
      </c:scatterChart>
      <c:valAx>
        <c:axId val="118020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18292864"/>
        <c:crosses val="autoZero"/>
        <c:crossBetween val="midCat"/>
      </c:valAx>
      <c:valAx>
        <c:axId val="11829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18020352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ОС м.Києва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5358062330623307"/>
          <c:w val="0.89250378787878792"/>
          <c:h val="0.7466257904245708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'!$C$338</c:f>
                  <c:strCache>
                    <c:ptCount val="1"/>
                    <c:pt idx="0">
                      <c:v>Перший окружний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{A62D1FC2-45C7-458B-817F-F3E67A91A0F4}</c15:txfldGUID>
                      <c15:f>'графіки '!$C$338</c15:f>
                      <c15:dlblFieldTableCache>
                        <c:ptCount val="1"/>
                        <c:pt idx="0">
                          <c:v>Перший окружний суд міста Києва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4844-46D0-AC19-188A52FE3D93}"/>
                </c:ext>
              </c:extLst>
            </c:dLbl>
            <c:dLbl>
              <c:idx val="1"/>
              <c:tx>
                <c:strRef>
                  <c:f>'графіки '!$C$339</c:f>
                  <c:strCache>
                    <c:ptCount val="1"/>
                    <c:pt idx="0">
                      <c:v>Другий окружний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{4E23EB0D-8A08-4560-819A-D80127FA36B6}</c15:txfldGUID>
                      <c15:f>'графіки '!$C$339</c15:f>
                      <c15:dlblFieldTableCache>
                        <c:ptCount val="1"/>
                        <c:pt idx="0">
                          <c:v>Другий окружний суд міста Києва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4844-46D0-AC19-188A52FE3D93}"/>
                </c:ext>
              </c:extLst>
            </c:dLbl>
            <c:dLbl>
              <c:idx val="2"/>
              <c:tx>
                <c:strRef>
                  <c:f>'графіки '!$C$340</c:f>
                  <c:strCache>
                    <c:ptCount val="1"/>
                    <c:pt idx="0">
                      <c:v>Третій окружний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{FCC5B863-D992-4FA9-90A1-F6188127BF26}</c15:txfldGUID>
                      <c15:f>'графіки '!$C$340</c15:f>
                      <c15:dlblFieldTableCache>
                        <c:ptCount val="1"/>
                        <c:pt idx="0">
                          <c:v>Третій окружний суд міста Києва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4844-46D0-AC19-188A52FE3D93}"/>
                </c:ext>
              </c:extLst>
            </c:dLbl>
            <c:dLbl>
              <c:idx val="3"/>
              <c:tx>
                <c:strRef>
                  <c:f>'графіки '!$C$341</c:f>
                  <c:strCache>
                    <c:ptCount val="1"/>
                    <c:pt idx="0">
                      <c:v>Четвертий окружний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{7AC19CCE-EE31-495D-A041-667872E2E4DF}</c15:txfldGUID>
                      <c15:f>'графіки '!$C$341</c15:f>
                      <c15:dlblFieldTableCache>
                        <c:ptCount val="1"/>
                        <c:pt idx="0">
                          <c:v>Четвертий окружний суд міста Києва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4844-46D0-AC19-188A52FE3D93}"/>
                </c:ext>
              </c:extLst>
            </c:dLbl>
            <c:dLbl>
              <c:idx val="4"/>
              <c:tx>
                <c:strRef>
                  <c:f>'графіки '!$C$342</c:f>
                  <c:strCache>
                    <c:ptCount val="1"/>
                    <c:pt idx="0">
                      <c:v>П'ятий окружний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{D07E1780-742C-457B-84FA-DDD7EAAA653B}</c15:txfldGUID>
                      <c15:f>'графіки '!$C$342</c15:f>
                      <c15:dlblFieldTableCache>
                        <c:ptCount val="1"/>
                        <c:pt idx="0">
                          <c:v>П'ятий окружний суд міста Києва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4844-46D0-AC19-188A52FE3D93}"/>
                </c:ext>
              </c:extLst>
            </c:dLbl>
            <c:dLbl>
              <c:idx val="5"/>
              <c:tx>
                <c:strRef>
                  <c:f>'графіки '!$C$343</c:f>
                  <c:strCache>
                    <c:ptCount val="1"/>
                    <c:pt idx="0">
                      <c:v>Шостий окружний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{474C4A6F-AC8D-49FF-9A78-F59879C2FCC4}</c15:txfldGUID>
                      <c15:f>'графіки '!$C$343</c15:f>
                      <c15:dlblFieldTableCache>
                        <c:ptCount val="1"/>
                        <c:pt idx="0">
                          <c:v>Шостий окружний суд міста Києва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4844-46D0-AC19-188A52FE3D93}"/>
                </c:ext>
              </c:extLst>
            </c:dLbl>
            <c:dLbl>
              <c:idx val="6"/>
              <c:tx>
                <c:strRef>
                  <c:f>'графіки '!$C$344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{858E4352-864E-4C11-B016-462EB18DDB02}</c15:txfldGUID>
                      <c15:f>'графіки '!$C$344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4844-46D0-AC19-188A52FE3D93}"/>
                </c:ext>
              </c:extLst>
            </c:dLbl>
            <c:dLbl>
              <c:idx val="7"/>
              <c:tx>
                <c:strRef>
                  <c:f>'графіки '!$C$345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{70B84095-BD0E-4275-819D-0CC36AAE9626}</c15:txfldGUID>
                      <c15:f>'графіки '!$C$345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4844-46D0-AC19-188A52FE3D93}"/>
                </c:ext>
              </c:extLst>
            </c:dLbl>
            <c:dLbl>
              <c:idx val="8"/>
              <c:tx>
                <c:strRef>
                  <c:f>'графіки '!$C$346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{CAB2BFC9-17A6-48C0-9542-9CEB98ECE7C6}</c15:txfldGUID>
                      <c15:f>'графіки '!$C$346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4844-46D0-AC19-188A52FE3D93}"/>
                </c:ext>
              </c:extLst>
            </c:dLbl>
            <c:dLbl>
              <c:idx val="9"/>
              <c:tx>
                <c:strRef>
                  <c:f>'графіки '!$C$347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{0945720D-A7C6-4A49-8F5F-DD02142E7660}</c15:txfldGUID>
                      <c15:f>'графіки '!$C$347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4844-46D0-AC19-188A52FE3D9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'!$F$338:$F$347</c:f>
              <c:numCache>
                <c:formatCode>#,##0_ ;[Red]\-#,##0\ </c:formatCode>
                <c:ptCount val="10"/>
                <c:pt idx="0">
                  <c:v>7022.1911</c:v>
                </c:pt>
                <c:pt idx="1">
                  <c:v>3709.0124000000001</c:v>
                </c:pt>
                <c:pt idx="2">
                  <c:v>9350.9035000000003</c:v>
                </c:pt>
                <c:pt idx="3">
                  <c:v>7262.9789000000001</c:v>
                </c:pt>
                <c:pt idx="4">
                  <c:v>4573.8132999999998</c:v>
                </c:pt>
                <c:pt idx="5">
                  <c:v>4388.4429</c:v>
                </c:pt>
              </c:numCache>
            </c:numRef>
          </c:xVal>
          <c:yVal>
            <c:numRef>
              <c:f>'графіки '!$G$338:$G$347</c:f>
              <c:numCache>
                <c:formatCode>#,##0.0_ ;[Red]\-#,##0.0\ </c:formatCode>
                <c:ptCount val="10"/>
                <c:pt idx="0">
                  <c:v>45.2</c:v>
                </c:pt>
                <c:pt idx="1">
                  <c:v>17.3</c:v>
                </c:pt>
                <c:pt idx="2">
                  <c:v>43.3</c:v>
                </c:pt>
                <c:pt idx="3">
                  <c:v>50</c:v>
                </c:pt>
                <c:pt idx="4">
                  <c:v>30.2</c:v>
                </c:pt>
                <c:pt idx="5">
                  <c:v>25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4844-46D0-AC19-188A52FE3D9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6304256"/>
        <c:axId val="126306176"/>
      </c:scatterChart>
      <c:valAx>
        <c:axId val="126304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6306176"/>
        <c:crosses val="autoZero"/>
        <c:crossBetween val="midCat"/>
      </c:valAx>
      <c:valAx>
        <c:axId val="126306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6304256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ОС Київської області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22215058763845438"/>
          <c:y val="8.113503873080097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6219623885838269"/>
          <c:w val="0.89250378787878792"/>
          <c:h val="0.7380100677251288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'!$C$349</c:f>
                  <c:strCache>
                    <c:ptCount val="1"/>
                    <c:pt idx="0">
                      <c:v>Білоцерківський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{1446449C-30B7-4827-B79F-A17484944F3A}</c15:txfldGUID>
                      <c15:f>'графіки '!$C$349</c15:f>
                      <c15:dlblFieldTableCache>
                        <c:ptCount val="1"/>
                        <c:pt idx="0">
                          <c:v>Білоцерківський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3DD9-481A-B3AF-FF94616F1E43}"/>
                </c:ext>
              </c:extLst>
            </c:dLbl>
            <c:dLbl>
              <c:idx val="1"/>
              <c:tx>
                <c:strRef>
                  <c:f>'графіки '!$C$350</c:f>
                  <c:strCache>
                    <c:ptCount val="1"/>
                    <c:pt idx="0">
                      <c:v>Бориспільський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{75D48109-20B1-404F-8D9C-774EB4ED1A45}</c15:txfldGUID>
                      <c15:f>'графіки '!$C$350</c15:f>
                      <c15:dlblFieldTableCache>
                        <c:ptCount val="1"/>
                        <c:pt idx="0">
                          <c:v>Бориспільський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3DD9-481A-B3AF-FF94616F1E43}"/>
                </c:ext>
              </c:extLst>
            </c:dLbl>
            <c:dLbl>
              <c:idx val="2"/>
              <c:tx>
                <c:strRef>
                  <c:f>'графіки '!$C$351</c:f>
                  <c:strCache>
                    <c:ptCount val="1"/>
                    <c:pt idx="0">
                      <c:v>Броварський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{3E5B29C3-5BF2-4633-AF9B-9891D7DC9A53}</c15:txfldGUID>
                      <c15:f>'графіки '!$C$351</c15:f>
                      <c15:dlblFieldTableCache>
                        <c:ptCount val="1"/>
                        <c:pt idx="0">
                          <c:v>Броварський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3DD9-481A-B3AF-FF94616F1E43}"/>
                </c:ext>
              </c:extLst>
            </c:dLbl>
            <c:dLbl>
              <c:idx val="3"/>
              <c:tx>
                <c:strRef>
                  <c:f>'графіки '!$C$352</c:f>
                  <c:strCache>
                    <c:ptCount val="1"/>
                    <c:pt idx="0">
                      <c:v>Васильківський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{3C59F97B-B7E2-49EA-AE4D-256B29DE0AA7}</c15:txfldGUID>
                      <c15:f>'графіки '!$C$352</c15:f>
                      <c15:dlblFieldTableCache>
                        <c:ptCount val="1"/>
                        <c:pt idx="0">
                          <c:v>Васильківський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3DD9-481A-B3AF-FF94616F1E43}"/>
                </c:ext>
              </c:extLst>
            </c:dLbl>
            <c:dLbl>
              <c:idx val="4"/>
              <c:tx>
                <c:strRef>
                  <c:f>'графіки '!$C$353</c:f>
                  <c:strCache>
                    <c:ptCount val="1"/>
                    <c:pt idx="0">
                      <c:v>Вишгородський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{A4257BE7-8CA6-44BF-8202-5FDF5556E7AB}</c15:txfldGUID>
                      <c15:f>'графіки '!$C$353</c15:f>
                      <c15:dlblFieldTableCache>
                        <c:ptCount val="1"/>
                        <c:pt idx="0">
                          <c:v>Вишгородський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3DD9-481A-B3AF-FF94616F1E43}"/>
                </c:ext>
              </c:extLst>
            </c:dLbl>
            <c:dLbl>
              <c:idx val="5"/>
              <c:tx>
                <c:strRef>
                  <c:f>'графіки '!$C$354</c:f>
                  <c:strCache>
                    <c:ptCount val="1"/>
                    <c:pt idx="0">
                      <c:v>Ірпінський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{81419120-44F6-43BA-958A-F465F34013DA}</c15:txfldGUID>
                      <c15:f>'графіки '!$C$354</c15:f>
                      <c15:dlblFieldTableCache>
                        <c:ptCount val="1"/>
                        <c:pt idx="0">
                          <c:v>Ірпінський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3DD9-481A-B3AF-FF94616F1E43}"/>
                </c:ext>
              </c:extLst>
            </c:dLbl>
            <c:dLbl>
              <c:idx val="6"/>
              <c:tx>
                <c:strRef>
                  <c:f>'графіки '!$C$355</c:f>
                  <c:strCache>
                    <c:ptCount val="1"/>
                    <c:pt idx="0">
                      <c:v>Кагарлицький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{F78B53E4-D35D-4757-A5C2-4A8CA8C51952}</c15:txfldGUID>
                      <c15:f>'графіки '!$C$355</c15:f>
                      <c15:dlblFieldTableCache>
                        <c:ptCount val="1"/>
                        <c:pt idx="0">
                          <c:v>Кагарлицький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3DD9-481A-B3AF-FF94616F1E43}"/>
                </c:ext>
              </c:extLst>
            </c:dLbl>
            <c:dLbl>
              <c:idx val="7"/>
              <c:tx>
                <c:strRef>
                  <c:f>'графіки '!$C$356</c:f>
                  <c:strCache>
                    <c:ptCount val="1"/>
                    <c:pt idx="0">
                      <c:v>Києво-Святошинський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{7BDDFA37-708C-4565-8DE7-DCA55D203F62}</c15:txfldGUID>
                      <c15:f>'графіки '!$C$356</c15:f>
                      <c15:dlblFieldTableCache>
                        <c:ptCount val="1"/>
                        <c:pt idx="0">
                          <c:v>Києво-Святошинський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3DD9-481A-B3AF-FF94616F1E43}"/>
                </c:ext>
              </c:extLst>
            </c:dLbl>
            <c:dLbl>
              <c:idx val="8"/>
              <c:tx>
                <c:strRef>
                  <c:f>'графіки '!$C$357</c:f>
                  <c:strCache>
                    <c:ptCount val="1"/>
                    <c:pt idx="0">
                      <c:v>Обухівський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{21A58CF3-EB7D-4C27-8FF1-7C468995EB87}</c15:txfldGUID>
                      <c15:f>'графіки '!$C$357</c15:f>
                      <c15:dlblFieldTableCache>
                        <c:ptCount val="1"/>
                        <c:pt idx="0">
                          <c:v>Обухівський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3DD9-481A-B3AF-FF94616F1E43}"/>
                </c:ext>
              </c:extLst>
            </c:dLbl>
            <c:dLbl>
              <c:idx val="9"/>
              <c:tx>
                <c:strRef>
                  <c:f>'графіки '!$C$358</c:f>
                  <c:strCache>
                    <c:ptCount val="1"/>
                    <c:pt idx="0">
                      <c:v>Переяслав-Хмельницький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{68652F4E-C86B-4EF8-94CD-FD9A6A6110FC}</c15:txfldGUID>
                      <c15:f>'графіки '!$C$358</c15:f>
                      <c15:dlblFieldTableCache>
                        <c:ptCount val="1"/>
                        <c:pt idx="0">
                          <c:v>Переяслав-Хмельницький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3DD9-481A-B3AF-FF94616F1E43}"/>
                </c:ext>
              </c:extLst>
            </c:dLbl>
            <c:dLbl>
              <c:idx val="10"/>
              <c:tx>
                <c:strRef>
                  <c:f>'графіки '!$C$359</c:f>
                  <c:strCache>
                    <c:ptCount val="1"/>
                    <c:pt idx="0">
                      <c:v>Сквирський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{032C411E-07B7-45FD-99AD-95C9152E826F}</c15:txfldGUID>
                      <c15:f>'графіки '!$C$359</c15:f>
                      <c15:dlblFieldTableCache>
                        <c:ptCount val="1"/>
                        <c:pt idx="0">
                          <c:v>Сквирський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3DD9-481A-B3AF-FF94616F1E43}"/>
                </c:ext>
              </c:extLst>
            </c:dLbl>
            <c:dLbl>
              <c:idx val="11"/>
              <c:tx>
                <c:strRef>
                  <c:f>'графіки '!$C$360</c:f>
                  <c:strCache>
                    <c:ptCount val="1"/>
                    <c:pt idx="0">
                      <c:v>Таращанський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{7271FFD4-561C-4AB6-AA35-53C10C21D0E7}</c15:txfldGUID>
                      <c15:f>'графіки '!$C$360</c15:f>
                      <c15:dlblFieldTableCache>
                        <c:ptCount val="1"/>
                        <c:pt idx="0">
                          <c:v>Таращанський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3DD9-481A-B3AF-FF94616F1E43}"/>
                </c:ext>
              </c:extLst>
            </c:dLbl>
            <c:dLbl>
              <c:idx val="12"/>
              <c:tx>
                <c:strRef>
                  <c:f>'графіки '!$C$361</c:f>
                  <c:strCache>
                    <c:ptCount val="1"/>
                    <c:pt idx="0">
                      <c:v>Фастівський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{A9DFD366-D33C-4F87-9D5F-79516D3B02D3}</c15:txfldGUID>
                      <c15:f>'графіки '!$C$361</c15:f>
                      <c15:dlblFieldTableCache>
                        <c:ptCount val="1"/>
                        <c:pt idx="0">
                          <c:v>Фастівський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3DD9-481A-B3AF-FF94616F1E43}"/>
                </c:ext>
              </c:extLst>
            </c:dLbl>
            <c:dLbl>
              <c:idx val="13"/>
              <c:tx>
                <c:strRef>
                  <c:f>'графіки '!$C$362</c:f>
                  <c:strCache>
                    <c:ptCount val="1"/>
                    <c:pt idx="0">
                      <c:v>Яготинський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{22FC7754-174E-4A64-9A7A-630040B1D6A5}</c15:txfldGUID>
                      <c15:f>'графіки '!$C$362</c15:f>
                      <c15:dlblFieldTableCache>
                        <c:ptCount val="1"/>
                        <c:pt idx="0">
                          <c:v>Яготинський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3DD9-481A-B3AF-FF94616F1E43}"/>
                </c:ext>
              </c:extLst>
            </c:dLbl>
            <c:dLbl>
              <c:idx val="14"/>
              <c:tx>
                <c:strRef>
                  <c:f>'графіки '!$C$363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{2518B5F9-38C0-4FC6-9480-964ABD05CB5E}</c15:txfldGUID>
                      <c15:f>'графіки '!$C$363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3DD9-481A-B3AF-FF94616F1E43}"/>
                </c:ext>
              </c:extLst>
            </c:dLbl>
            <c:dLbl>
              <c:idx val="15"/>
              <c:tx>
                <c:strRef>
                  <c:f>'графіки '!$C$364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{7B8ED225-FF38-4A87-B694-E373D1A3570E}</c15:txfldGUID>
                      <c15:f>'графіки '!$C$364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3DD9-481A-B3AF-FF94616F1E43}"/>
                </c:ext>
              </c:extLst>
            </c:dLbl>
            <c:dLbl>
              <c:idx val="16"/>
              <c:tx>
                <c:strRef>
                  <c:f>'графіки '!$C$365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{B075FE42-BC05-4876-8FCD-C27AB411E173}</c15:txfldGUID>
                      <c15:f>'графіки '!$C$365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3DD9-481A-B3AF-FF94616F1E43}"/>
                </c:ext>
              </c:extLst>
            </c:dLbl>
            <c:dLbl>
              <c:idx val="17"/>
              <c:tx>
                <c:strRef>
                  <c:f>'графіки '!$C$366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{27D32757-A3BA-4783-805F-404C658F6A4B}</c15:txfldGUID>
                      <c15:f>'графіки '!$C$366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3DD9-481A-B3AF-FF94616F1E43}"/>
                </c:ext>
              </c:extLst>
            </c:dLbl>
            <c:dLbl>
              <c:idx val="18"/>
              <c:tx>
                <c:strRef>
                  <c:f>'графіки '!$C$367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{160CFCDF-B7E5-41E6-A82F-7785C2428C3A}</c15:txfldGUID>
                      <c15:f>'графіки '!$C$367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3DD9-481A-B3AF-FF94616F1E43}"/>
                </c:ext>
              </c:extLst>
            </c:dLbl>
            <c:dLbl>
              <c:idx val="19"/>
              <c:tx>
                <c:strRef>
                  <c:f>'графіки '!$C$368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{B6D7CAC9-DBFE-411E-B71F-3A46E1B28CFF}</c15:txfldGUID>
                      <c15:f>'графіки '!$C$368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3DD9-481A-B3AF-FF94616F1E43}"/>
                </c:ext>
              </c:extLst>
            </c:dLbl>
            <c:dLbl>
              <c:idx val="20"/>
              <c:tx>
                <c:strRef>
                  <c:f>'графіки '!$C$369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{D061D280-EC75-4E74-BD2D-02A39089DFDE}</c15:txfldGUID>
                      <c15:f>'графіки '!$C$369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3DD9-481A-B3AF-FF94616F1E43}"/>
                </c:ext>
              </c:extLst>
            </c:dLbl>
            <c:dLbl>
              <c:idx val="21"/>
              <c:tx>
                <c:strRef>
                  <c:f>'графіки '!$C$370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{588DED19-43CA-4A4F-BC8F-65FE01F4F7D1}</c15:txfldGUID>
                      <c15:f>'графіки '!$C$370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3DD9-481A-B3AF-FF94616F1E43}"/>
                </c:ext>
              </c:extLst>
            </c:dLbl>
            <c:dLbl>
              <c:idx val="22"/>
              <c:tx>
                <c:strRef>
                  <c:f>'графіки '!$C$371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{B04B626F-7B73-4893-9AC7-559A569D292C}</c15:txfldGUID>
                      <c15:f>'графіки '!$C$371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3DD9-481A-B3AF-FF94616F1E43}"/>
                </c:ext>
              </c:extLst>
            </c:dLbl>
            <c:dLbl>
              <c:idx val="23"/>
              <c:tx>
                <c:strRef>
                  <c:f>'графіки '!$C$372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{B8139B4E-2393-47FC-ACD3-2902F9F78187}</c15:txfldGUID>
                      <c15:f>'графіки '!$C$372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3DD9-481A-B3AF-FF94616F1E43}"/>
                </c:ext>
              </c:extLst>
            </c:dLbl>
            <c:dLbl>
              <c:idx val="24"/>
              <c:tx>
                <c:strRef>
                  <c:f>'графіки '!$C$373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{77F44E05-C233-4CD2-B950-F7DDAFD505A4}</c15:txfldGUID>
                      <c15:f>'графіки '!$C$373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3DD9-481A-B3AF-FF94616F1E43}"/>
                </c:ext>
              </c:extLst>
            </c:dLbl>
            <c:dLbl>
              <c:idx val="25"/>
              <c:tx>
                <c:strRef>
                  <c:f>'графіки '!$C$374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{D6F1BFD8-FE17-4379-B680-46E6CFDBC844}</c15:txfldGUID>
                      <c15:f>'графіки '!$C$374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3DD9-481A-B3AF-FF94616F1E43}"/>
                </c:ext>
              </c:extLst>
            </c:dLbl>
            <c:dLbl>
              <c:idx val="26"/>
              <c:tx>
                <c:strRef>
                  <c:f>'графіки '!$C$375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{4628CA39-D193-4066-A747-3768ECD870A3}</c15:txfldGUID>
                      <c15:f>'графіки '!$C$375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3DD9-481A-B3AF-FF94616F1E43}"/>
                </c:ext>
              </c:extLst>
            </c:dLbl>
            <c:dLbl>
              <c:idx val="27"/>
              <c:tx>
                <c:strRef>
                  <c:f>'графіки '!$C$376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{B1637A6F-ECA8-49B6-9D2C-1A461F8CB25B}</c15:txfldGUID>
                      <c15:f>'графіки '!$C$376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3DD9-481A-B3AF-FF94616F1E4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'!$F$349:$F$376</c:f>
              <c:numCache>
                <c:formatCode>#,##0_ ;[Red]\-#,##0\ </c:formatCode>
                <c:ptCount val="28"/>
                <c:pt idx="0">
                  <c:v>2577.35</c:v>
                </c:pt>
                <c:pt idx="1">
                  <c:v>2144.0781999999999</c:v>
                </c:pt>
                <c:pt idx="2">
                  <c:v>2060.6822999999999</c:v>
                </c:pt>
                <c:pt idx="3">
                  <c:v>1149.4655</c:v>
                </c:pt>
                <c:pt idx="4">
                  <c:v>1220.4740999999999</c:v>
                </c:pt>
                <c:pt idx="5">
                  <c:v>2275.7919000000002</c:v>
                </c:pt>
                <c:pt idx="6">
                  <c:v>647.05819999999994</c:v>
                </c:pt>
                <c:pt idx="7">
                  <c:v>2221.5036</c:v>
                </c:pt>
                <c:pt idx="8">
                  <c:v>1146.375</c:v>
                </c:pt>
                <c:pt idx="9">
                  <c:v>389.94650000000001</c:v>
                </c:pt>
                <c:pt idx="10">
                  <c:v>834.16899999999998</c:v>
                </c:pt>
                <c:pt idx="11">
                  <c:v>1090.4757</c:v>
                </c:pt>
                <c:pt idx="12">
                  <c:v>761.45910000000003</c:v>
                </c:pt>
                <c:pt idx="13">
                  <c:v>433.8254</c:v>
                </c:pt>
              </c:numCache>
            </c:numRef>
          </c:xVal>
          <c:yVal>
            <c:numRef>
              <c:f>'графіки '!$G$349:$G$376</c:f>
              <c:numCache>
                <c:formatCode>#,##0.0_ ;[Red]\-#,##0.0\ </c:formatCode>
                <c:ptCount val="28"/>
                <c:pt idx="0">
                  <c:v>14</c:v>
                </c:pt>
                <c:pt idx="1">
                  <c:v>17</c:v>
                </c:pt>
                <c:pt idx="2">
                  <c:v>13</c:v>
                </c:pt>
                <c:pt idx="3">
                  <c:v>6</c:v>
                </c:pt>
                <c:pt idx="4">
                  <c:v>11</c:v>
                </c:pt>
                <c:pt idx="5">
                  <c:v>15</c:v>
                </c:pt>
                <c:pt idx="6">
                  <c:v>9</c:v>
                </c:pt>
                <c:pt idx="7">
                  <c:v>7.2</c:v>
                </c:pt>
                <c:pt idx="8">
                  <c:v>7</c:v>
                </c:pt>
                <c:pt idx="9">
                  <c:v>5</c:v>
                </c:pt>
                <c:pt idx="10">
                  <c:v>7</c:v>
                </c:pt>
                <c:pt idx="11">
                  <c:v>7.7</c:v>
                </c:pt>
                <c:pt idx="12">
                  <c:v>9.1</c:v>
                </c:pt>
                <c:pt idx="13">
                  <c:v>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C-3DD9-481A-B3AF-FF94616F1E4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6572032"/>
        <c:axId val="126573952"/>
      </c:scatterChart>
      <c:valAx>
        <c:axId val="126572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6573952"/>
        <c:crosses val="autoZero"/>
        <c:crossBetween val="midCat"/>
      </c:valAx>
      <c:valAx>
        <c:axId val="12657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6572032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ОС Кіровоградської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0759028172918162E-2"/>
          <c:y val="0.15419463223418847"/>
          <c:w val="0.89250378787878792"/>
          <c:h val="0.74601185597070918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'!$C$378</c:f>
                  <c:strCache>
                    <c:ptCount val="1"/>
                    <c:pt idx="0">
                      <c:v>Гайворонський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{A57C5FF8-F982-49BA-89C0-761EC3C61EA4}</c15:txfldGUID>
                      <c15:f>'графіки '!$C$378</c15:f>
                      <c15:dlblFieldTableCache>
                        <c:ptCount val="1"/>
                        <c:pt idx="0">
                          <c:v>Гайворонський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EFC0-4035-8527-2E70EC6B3181}"/>
                </c:ext>
              </c:extLst>
            </c:dLbl>
            <c:dLbl>
              <c:idx val="1"/>
              <c:tx>
                <c:strRef>
                  <c:f>'графіки '!$C$379</c:f>
                  <c:strCache>
                    <c:ptCount val="1"/>
                    <c:pt idx="0">
                      <c:v>Голованівський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{E1673696-96B4-48B6-87BF-2143B5E757DC}</c15:txfldGUID>
                      <c15:f>'графіки '!$C$379</c15:f>
                      <c15:dlblFieldTableCache>
                        <c:ptCount val="1"/>
                        <c:pt idx="0">
                          <c:v>Голованівський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EFC0-4035-8527-2E70EC6B3181}"/>
                </c:ext>
              </c:extLst>
            </c:dLbl>
            <c:dLbl>
              <c:idx val="2"/>
              <c:tx>
                <c:strRef>
                  <c:f>'графіки '!$C$380</c:f>
                  <c:strCache>
                    <c:ptCount val="1"/>
                    <c:pt idx="0">
                      <c:v>Долинський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{F55DA5D4-D995-47D1-8922-2602E0C30CCC}</c15:txfldGUID>
                      <c15:f>'графіки '!$C$380</c15:f>
                      <c15:dlblFieldTableCache>
                        <c:ptCount val="1"/>
                        <c:pt idx="0">
                          <c:v>Долинський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EFC0-4035-8527-2E70EC6B3181}"/>
                </c:ext>
              </c:extLst>
            </c:dLbl>
            <c:dLbl>
              <c:idx val="3"/>
              <c:tx>
                <c:strRef>
                  <c:f>'графіки '!$C$381</c:f>
                  <c:strCache>
                    <c:ptCount val="1"/>
                    <c:pt idx="0">
                      <c:v>Знам'янський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{7F2CE0B8-3D10-4E64-A528-9FD64A6278B3}</c15:txfldGUID>
                      <c15:f>'графіки '!$C$381</c15:f>
                      <c15:dlblFieldTableCache>
                        <c:ptCount val="1"/>
                        <c:pt idx="0">
                          <c:v>Знам'янський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EFC0-4035-8527-2E70EC6B3181}"/>
                </c:ext>
              </c:extLst>
            </c:dLbl>
            <c:dLbl>
              <c:idx val="4"/>
              <c:tx>
                <c:strRef>
                  <c:f>'графіки '!$C$382</c:f>
                  <c:strCache>
                    <c:ptCount val="1"/>
                    <c:pt idx="0">
                      <c:v>Кропивницький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{4BD58D3A-4F50-46FB-ABA0-EC0CA2A6ABFE}</c15:txfldGUID>
                      <c15:f>'графіки '!$C$382</c15:f>
                      <c15:dlblFieldTableCache>
                        <c:ptCount val="1"/>
                        <c:pt idx="0">
                          <c:v>Кропивницький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EFC0-4035-8527-2E70EC6B3181}"/>
                </c:ext>
              </c:extLst>
            </c:dLbl>
            <c:dLbl>
              <c:idx val="5"/>
              <c:tx>
                <c:strRef>
                  <c:f>'графіки '!$C$383</c:f>
                  <c:strCache>
                    <c:ptCount val="1"/>
                    <c:pt idx="0">
                      <c:v>Маловисківський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{2EE627B8-0878-46D4-AF60-8E3DFDC71CFF}</c15:txfldGUID>
                      <c15:f>'графіки '!$C$383</c15:f>
                      <c15:dlblFieldTableCache>
                        <c:ptCount val="1"/>
                        <c:pt idx="0">
                          <c:v>Маловисківський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EFC0-4035-8527-2E70EC6B3181}"/>
                </c:ext>
              </c:extLst>
            </c:dLbl>
            <c:dLbl>
              <c:idx val="6"/>
              <c:tx>
                <c:strRef>
                  <c:f>'графіки '!$C$384</c:f>
                  <c:strCache>
                    <c:ptCount val="1"/>
                    <c:pt idx="0">
                      <c:v>Новоукраїнський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{08041E7E-19FB-4209-BDE0-DC5615086343}</c15:txfldGUID>
                      <c15:f>'графіки '!$C$384</c15:f>
                      <c15:dlblFieldTableCache>
                        <c:ptCount val="1"/>
                        <c:pt idx="0">
                          <c:v>Новоукраїнський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EFC0-4035-8527-2E70EC6B3181}"/>
                </c:ext>
              </c:extLst>
            </c:dLbl>
            <c:dLbl>
              <c:idx val="7"/>
              <c:tx>
                <c:strRef>
                  <c:f>'графіки '!$C$385</c:f>
                  <c:strCache>
                    <c:ptCount val="1"/>
                    <c:pt idx="0">
                      <c:v>Окружний суд м.Кропивницького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{1165540F-7A73-47C0-8119-549C590CBD18}</c15:txfldGUID>
                      <c15:f>'графіки '!$C$385</c15:f>
                      <c15:dlblFieldTableCache>
                        <c:ptCount val="1"/>
                        <c:pt idx="0">
                          <c:v>Окружний суд м.Кропивницького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EFC0-4035-8527-2E70EC6B3181}"/>
                </c:ext>
              </c:extLst>
            </c:dLbl>
            <c:dLbl>
              <c:idx val="8"/>
              <c:tx>
                <c:strRef>
                  <c:f>'графіки '!$C$386</c:f>
                  <c:strCache>
                    <c:ptCount val="1"/>
                    <c:pt idx="0">
                      <c:v>Олександрійський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{828FAF15-424E-4221-8009-0F06FE52504A}</c15:txfldGUID>
                      <c15:f>'графіки '!$C$386</c15:f>
                      <c15:dlblFieldTableCache>
                        <c:ptCount val="1"/>
                        <c:pt idx="0">
                          <c:v>Олександрійський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EFC0-4035-8527-2E70EC6B3181}"/>
                </c:ext>
              </c:extLst>
            </c:dLbl>
            <c:dLbl>
              <c:idx val="9"/>
              <c:tx>
                <c:strRef>
                  <c:f>'графіки '!$C$387</c:f>
                  <c:strCache>
                    <c:ptCount val="1"/>
                    <c:pt idx="0">
                      <c:v>Світловодський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{297C260B-97DA-4948-B59F-7D3000AE5A24}</c15:txfldGUID>
                      <c15:f>'графіки '!$C$387</c15:f>
                      <c15:dlblFieldTableCache>
                        <c:ptCount val="1"/>
                        <c:pt idx="0">
                          <c:v>Світловодський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EFC0-4035-8527-2E70EC6B3181}"/>
                </c:ext>
              </c:extLst>
            </c:dLbl>
            <c:dLbl>
              <c:idx val="10"/>
              <c:tx>
                <c:strRef>
                  <c:f>'графіки '!$C$388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{3EE6D220-6888-4E41-939E-3CFE1019FA9D}</c15:txfldGUID>
                      <c15:f>'графіки '!$C$388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EFC0-4035-8527-2E70EC6B3181}"/>
                </c:ext>
              </c:extLst>
            </c:dLbl>
            <c:dLbl>
              <c:idx val="11"/>
              <c:tx>
                <c:strRef>
                  <c:f>'графіки '!$C$389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{6B3886F3-2292-4178-A4B9-8514B0AEFF21}</c15:txfldGUID>
                      <c15:f>'графіки '!$C$389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EFC0-4035-8527-2E70EC6B3181}"/>
                </c:ext>
              </c:extLst>
            </c:dLbl>
            <c:dLbl>
              <c:idx val="12"/>
              <c:tx>
                <c:strRef>
                  <c:f>'графіки '!$C$390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{C7190073-9EFB-4777-A69B-1650098ABAD6}</c15:txfldGUID>
                      <c15:f>'графіки '!$C$390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EFC0-4035-8527-2E70EC6B3181}"/>
                </c:ext>
              </c:extLst>
            </c:dLbl>
            <c:dLbl>
              <c:idx val="13"/>
              <c:tx>
                <c:strRef>
                  <c:f>'графіки '!$C$391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{E51FE862-4C74-49ED-9039-EBE48C96374E}</c15:txfldGUID>
                      <c15:f>'графіки '!$C$391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EFC0-4035-8527-2E70EC6B3181}"/>
                </c:ext>
              </c:extLst>
            </c:dLbl>
            <c:dLbl>
              <c:idx val="14"/>
              <c:tx>
                <c:strRef>
                  <c:f>'графіки '!$C$392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{85B3B01F-A3F1-43CD-88CE-951CCBF5FA7A}</c15:txfldGUID>
                      <c15:f>'графіки '!$C$392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EFC0-4035-8527-2E70EC6B3181}"/>
                </c:ext>
              </c:extLst>
            </c:dLbl>
            <c:dLbl>
              <c:idx val="15"/>
              <c:tx>
                <c:strRef>
                  <c:f>'графіки '!$C$393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{515D5F58-5FC1-4832-B900-BA105002DF49}</c15:txfldGUID>
                      <c15:f>'графіки '!$C$393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EFC0-4035-8527-2E70EC6B3181}"/>
                </c:ext>
              </c:extLst>
            </c:dLbl>
            <c:dLbl>
              <c:idx val="16"/>
              <c:tx>
                <c:strRef>
                  <c:f>'графіки '!$C$394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{6DAF5383-024B-440F-85AB-475E4C5D348B}</c15:txfldGUID>
                      <c15:f>'графіки '!$C$394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EFC0-4035-8527-2E70EC6B3181}"/>
                </c:ext>
              </c:extLst>
            </c:dLbl>
            <c:dLbl>
              <c:idx val="17"/>
              <c:tx>
                <c:strRef>
                  <c:f>'графіки '!$C$395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{22EF0067-5F80-4A76-8A75-96E98AC113AB}</c15:txfldGUID>
                      <c15:f>'графіки '!$C$395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EFC0-4035-8527-2E70EC6B3181}"/>
                </c:ext>
              </c:extLst>
            </c:dLbl>
            <c:dLbl>
              <c:idx val="18"/>
              <c:tx>
                <c:strRef>
                  <c:f>'графіки '!$C$396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{052C0262-7EAB-4442-BA2C-7EA00E6E6768}</c15:txfldGUID>
                      <c15:f>'графіки '!$C$396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EFC0-4035-8527-2E70EC6B3181}"/>
                </c:ext>
              </c:extLst>
            </c:dLbl>
            <c:dLbl>
              <c:idx val="19"/>
              <c:tx>
                <c:strRef>
                  <c:f>'графіки '!$C$397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{07E2C167-DE44-4DF5-96F9-61B202703E63}</c15:txfldGUID>
                      <c15:f>'графіки '!$C$397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EFC0-4035-8527-2E70EC6B3181}"/>
                </c:ext>
              </c:extLst>
            </c:dLbl>
            <c:dLbl>
              <c:idx val="20"/>
              <c:tx>
                <c:strRef>
                  <c:f>'графіки '!$C$398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{EA83C481-A51B-4F32-A574-5B3919C45DC4}</c15:txfldGUID>
                      <c15:f>'графіки '!$C$398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EFC0-4035-8527-2E70EC6B3181}"/>
                </c:ext>
              </c:extLst>
            </c:dLbl>
            <c:dLbl>
              <c:idx val="21"/>
              <c:tx>
                <c:strRef>
                  <c:f>'графіки '!$C$399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{7DAA6A00-B0D5-4C83-BEF7-56D2ECD368C5}</c15:txfldGUID>
                      <c15:f>'графіки '!$C$399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EFC0-4035-8527-2E70EC6B3181}"/>
                </c:ext>
              </c:extLst>
            </c:dLbl>
            <c:dLbl>
              <c:idx val="22"/>
              <c:tx>
                <c:strRef>
                  <c:f>'графіки '!$C$400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{13F52962-9EE5-4547-8AA4-60409FD2D991}</c15:txfldGUID>
                      <c15:f>'графіки '!$C$400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EFC0-4035-8527-2E70EC6B318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'!$F$378:$F$400</c:f>
              <c:numCache>
                <c:formatCode>#,##0_ ;[Red]\-#,##0\ </c:formatCode>
                <c:ptCount val="23"/>
                <c:pt idx="0">
                  <c:v>458.11770000000001</c:v>
                </c:pt>
                <c:pt idx="1">
                  <c:v>423.96669999999995</c:v>
                </c:pt>
                <c:pt idx="2">
                  <c:v>599.44049999999993</c:v>
                </c:pt>
                <c:pt idx="3">
                  <c:v>795.78359999999998</c:v>
                </c:pt>
                <c:pt idx="4">
                  <c:v>707.88319999999999</c:v>
                </c:pt>
                <c:pt idx="5">
                  <c:v>532.19319999999993</c:v>
                </c:pt>
                <c:pt idx="6">
                  <c:v>666.56439999999998</c:v>
                </c:pt>
                <c:pt idx="7">
                  <c:v>2851.1733999999997</c:v>
                </c:pt>
                <c:pt idx="8">
                  <c:v>1237.0821000000001</c:v>
                </c:pt>
                <c:pt idx="9">
                  <c:v>852.65210000000002</c:v>
                </c:pt>
              </c:numCache>
            </c:numRef>
          </c:xVal>
          <c:yVal>
            <c:numRef>
              <c:f>'графіки '!$G$378:$G$400</c:f>
              <c:numCache>
                <c:formatCode>#,##0.0_ ;[Red]\-#,##0.0\ </c:formatCode>
                <c:ptCount val="23"/>
                <c:pt idx="0">
                  <c:v>4.9000000000000004</c:v>
                </c:pt>
                <c:pt idx="1">
                  <c:v>9</c:v>
                </c:pt>
                <c:pt idx="2">
                  <c:v>5.5</c:v>
                </c:pt>
                <c:pt idx="3">
                  <c:v>9.4</c:v>
                </c:pt>
                <c:pt idx="4">
                  <c:v>10.6</c:v>
                </c:pt>
                <c:pt idx="5">
                  <c:v>6</c:v>
                </c:pt>
                <c:pt idx="6">
                  <c:v>5</c:v>
                </c:pt>
                <c:pt idx="7">
                  <c:v>23.9</c:v>
                </c:pt>
                <c:pt idx="8">
                  <c:v>9.3000000000000007</c:v>
                </c:pt>
                <c:pt idx="9">
                  <c:v>8.4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7-EFC0-4035-8527-2E70EC6B318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6717952"/>
        <c:axId val="126719872"/>
      </c:scatterChart>
      <c:valAx>
        <c:axId val="126717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6719872"/>
        <c:crosses val="autoZero"/>
        <c:crossBetween val="midCat"/>
      </c:valAx>
      <c:valAx>
        <c:axId val="12671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6717952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ОС Луганської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3877692307692308"/>
          <c:w val="0.89250378787878792"/>
          <c:h val="0.7614297008547008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'!$C$402</c:f>
                  <c:strCache>
                    <c:ptCount val="1"/>
                    <c:pt idx="0">
                      <c:v>Алчевський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{2A5236CC-2BF9-4EC9-B5D1-D86EAF1BEBDC}</c15:txfldGUID>
                      <c15:f>'графіки '!$C$402</c15:f>
                      <c15:dlblFieldTableCache>
                        <c:ptCount val="1"/>
                        <c:pt idx="0">
                          <c:v>Алчевський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72B0-4466-88D1-C5803B3280D1}"/>
                </c:ext>
              </c:extLst>
            </c:dLbl>
            <c:dLbl>
              <c:idx val="1"/>
              <c:tx>
                <c:strRef>
                  <c:f>'графіки '!$C$403</c:f>
                  <c:strCache>
                    <c:ptCount val="1"/>
                    <c:pt idx="0">
                      <c:v>Біловодський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{EE273BE0-D689-4654-B24E-72C6583AD553}</c15:txfldGUID>
                      <c15:f>'графіки '!$C$403</c15:f>
                      <c15:dlblFieldTableCache>
                        <c:ptCount val="1"/>
                        <c:pt idx="0">
                          <c:v>Біловодський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72B0-4466-88D1-C5803B3280D1}"/>
                </c:ext>
              </c:extLst>
            </c:dLbl>
            <c:dLbl>
              <c:idx val="2"/>
              <c:tx>
                <c:strRef>
                  <c:f>'графіки '!$C$404</c:f>
                  <c:strCache>
                    <c:ptCount val="1"/>
                    <c:pt idx="0">
                      <c:v>Довжанський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{D921AC0B-1E33-4F33-9B10-634BCBD2FFE5}</c15:txfldGUID>
                      <c15:f>'графіки '!$C$404</c15:f>
                      <c15:dlblFieldTableCache>
                        <c:ptCount val="1"/>
                        <c:pt idx="0">
                          <c:v>Довжанський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72B0-4466-88D1-C5803B3280D1}"/>
                </c:ext>
              </c:extLst>
            </c:dLbl>
            <c:dLbl>
              <c:idx val="3"/>
              <c:tx>
                <c:strRef>
                  <c:f>'графіки '!$C$405</c:f>
                  <c:strCache>
                    <c:ptCount val="1"/>
                    <c:pt idx="0">
                      <c:v>Кадіївський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{1B840893-6270-4CA2-9F08-7B91A8CEC5DF}</c15:txfldGUID>
                      <c15:f>'графіки '!$C$405</c15:f>
                      <c15:dlblFieldTableCache>
                        <c:ptCount val="1"/>
                        <c:pt idx="0">
                          <c:v>Кадіївський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72B0-4466-88D1-C5803B3280D1}"/>
                </c:ext>
              </c:extLst>
            </c:dLbl>
            <c:dLbl>
              <c:idx val="4"/>
              <c:tx>
                <c:strRef>
                  <c:f>'графіки '!$C$406</c:f>
                  <c:strCache>
                    <c:ptCount val="1"/>
                    <c:pt idx="0">
                      <c:v>Лисичанський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{419666C7-56F3-44BC-B458-CF5B598EA6D8}</c15:txfldGUID>
                      <c15:f>'графіки '!$C$406</c15:f>
                      <c15:dlblFieldTableCache>
                        <c:ptCount val="1"/>
                        <c:pt idx="0">
                          <c:v>Лисичанський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72B0-4466-88D1-C5803B3280D1}"/>
                </c:ext>
              </c:extLst>
            </c:dLbl>
            <c:dLbl>
              <c:idx val="5"/>
              <c:tx>
                <c:strRef>
                  <c:f>'графіки '!$C$407</c:f>
                  <c:strCache>
                    <c:ptCount val="1"/>
                    <c:pt idx="0">
                      <c:v>Луганський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{D56FDD2C-FA8C-4362-930A-D43AF6A0BCFE}</c15:txfldGUID>
                      <c15:f>'графіки '!$C$407</c15:f>
                      <c15:dlblFieldTableCache>
                        <c:ptCount val="1"/>
                        <c:pt idx="0">
                          <c:v>Луганський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72B0-4466-88D1-C5803B3280D1}"/>
                </c:ext>
              </c:extLst>
            </c:dLbl>
            <c:dLbl>
              <c:idx val="6"/>
              <c:tx>
                <c:strRef>
                  <c:f>'графіки '!$C$408</c:f>
                  <c:strCache>
                    <c:ptCount val="1"/>
                    <c:pt idx="0">
                      <c:v>Лутугинський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{453AA324-BD5F-46F9-A437-22D27E47262A}</c15:txfldGUID>
                      <c15:f>'графіки '!$C$408</c15:f>
                      <c15:dlblFieldTableCache>
                        <c:ptCount val="1"/>
                        <c:pt idx="0">
                          <c:v>Лутугинський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72B0-4466-88D1-C5803B3280D1}"/>
                </c:ext>
              </c:extLst>
            </c:dLbl>
            <c:dLbl>
              <c:idx val="7"/>
              <c:tx>
                <c:strRef>
                  <c:f>'графіки '!$C$409</c:f>
                  <c:strCache>
                    <c:ptCount val="1"/>
                    <c:pt idx="0">
                      <c:v>Новопсковський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{ED31504C-FC58-44E7-BBAB-D3F70CBEA2B6}</c15:txfldGUID>
                      <c15:f>'графіки '!$C$409</c15:f>
                      <c15:dlblFieldTableCache>
                        <c:ptCount val="1"/>
                        <c:pt idx="0">
                          <c:v>Новопсковський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72B0-4466-88D1-C5803B3280D1}"/>
                </c:ext>
              </c:extLst>
            </c:dLbl>
            <c:dLbl>
              <c:idx val="8"/>
              <c:tx>
                <c:strRef>
                  <c:f>'графіки '!$C$410</c:f>
                  <c:strCache>
                    <c:ptCount val="1"/>
                    <c:pt idx="0">
                      <c:v>Рубіжанський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{1181D67E-062E-41EC-888E-1A3F60D34F47}</c15:txfldGUID>
                      <c15:f>'графіки '!$C$410</c15:f>
                      <c15:dlblFieldTableCache>
                        <c:ptCount val="1"/>
                        <c:pt idx="0">
                          <c:v>Рубіжанський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72B0-4466-88D1-C5803B3280D1}"/>
                </c:ext>
              </c:extLst>
            </c:dLbl>
            <c:dLbl>
              <c:idx val="9"/>
              <c:tx>
                <c:strRef>
                  <c:f>'графіки '!$C$411</c:f>
                  <c:strCache>
                    <c:ptCount val="1"/>
                    <c:pt idx="0">
                      <c:v>Сватівський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{6A096090-0D1E-4AB1-A33F-B1587D1C685C}</c15:txfldGUID>
                      <c15:f>'графіки '!$C$411</c15:f>
                      <c15:dlblFieldTableCache>
                        <c:ptCount val="1"/>
                        <c:pt idx="0">
                          <c:v>Сватівський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72B0-4466-88D1-C5803B3280D1}"/>
                </c:ext>
              </c:extLst>
            </c:dLbl>
            <c:dLbl>
              <c:idx val="10"/>
              <c:tx>
                <c:strRef>
                  <c:f>'графіки '!$C$412</c:f>
                  <c:strCache>
                    <c:ptCount val="1"/>
                    <c:pt idx="0">
                      <c:v>Сєвєродонецький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{BE76CEA2-FE6B-46AD-9BA5-C5BBD62778CD}</c15:txfldGUID>
                      <c15:f>'графіки '!$C$412</c15:f>
                      <c15:dlblFieldTableCache>
                        <c:ptCount val="1"/>
                        <c:pt idx="0">
                          <c:v>Сєвєродонецький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72B0-4466-88D1-C5803B3280D1}"/>
                </c:ext>
              </c:extLst>
            </c:dLbl>
            <c:dLbl>
              <c:idx val="11"/>
              <c:tx>
                <c:strRef>
                  <c:f>'графіки '!$C$413</c:f>
                  <c:strCache>
                    <c:ptCount val="1"/>
                    <c:pt idx="0">
                      <c:v>Сорокинський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{99F8B6CB-1D86-4036-80F3-DE44FF290FED}</c15:txfldGUID>
                      <c15:f>'графіки '!$C$413</c15:f>
                      <c15:dlblFieldTableCache>
                        <c:ptCount val="1"/>
                        <c:pt idx="0">
                          <c:v>Сорокинський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72B0-4466-88D1-C5803B3280D1}"/>
                </c:ext>
              </c:extLst>
            </c:dLbl>
            <c:dLbl>
              <c:idx val="12"/>
              <c:tx>
                <c:strRef>
                  <c:f>'графіки '!$C$414</c:f>
                  <c:strCache>
                    <c:ptCount val="1"/>
                    <c:pt idx="0">
                      <c:v>Старобільський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{7C6FF294-FE59-482A-B1A8-988A4C6B3B22}</c15:txfldGUID>
                      <c15:f>'графіки '!$C$414</c15:f>
                      <c15:dlblFieldTableCache>
                        <c:ptCount val="1"/>
                        <c:pt idx="0">
                          <c:v>Старобільський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72B0-4466-88D1-C5803B3280D1}"/>
                </c:ext>
              </c:extLst>
            </c:dLbl>
            <c:dLbl>
              <c:idx val="13"/>
              <c:tx>
                <c:strRef>
                  <c:f>'графіки '!$C$415</c:f>
                  <c:strCache>
                    <c:ptCount val="1"/>
                    <c:pt idx="0">
                      <c:v>Хрустальний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{3DC1FC63-DD1F-455E-B649-E8AA21369BE2}</c15:txfldGUID>
                      <c15:f>'графіки '!$C$415</c15:f>
                      <c15:dlblFieldTableCache>
                        <c:ptCount val="1"/>
                        <c:pt idx="0">
                          <c:v>Хрустальний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72B0-4466-88D1-C5803B3280D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'!$F$402:$F$415</c:f>
              <c:numCache>
                <c:formatCode>#,##0_ ;[Red]\-#,##0\ </c:formatCode>
                <c:ptCount val="14"/>
                <c:pt idx="0">
                  <c:v>0</c:v>
                </c:pt>
                <c:pt idx="1">
                  <c:v>1488.0571</c:v>
                </c:pt>
                <c:pt idx="2">
                  <c:v>0</c:v>
                </c:pt>
                <c:pt idx="3">
                  <c:v>0</c:v>
                </c:pt>
                <c:pt idx="4">
                  <c:v>1937.0828999999999</c:v>
                </c:pt>
                <c:pt idx="5">
                  <c:v>0</c:v>
                </c:pt>
                <c:pt idx="6">
                  <c:v>0</c:v>
                </c:pt>
                <c:pt idx="7">
                  <c:v>686.80340000000001</c:v>
                </c:pt>
                <c:pt idx="8">
                  <c:v>1241.2586000000001</c:v>
                </c:pt>
                <c:pt idx="9">
                  <c:v>2180.0589</c:v>
                </c:pt>
                <c:pt idx="10">
                  <c:v>2242.3094999999998</c:v>
                </c:pt>
                <c:pt idx="11">
                  <c:v>0</c:v>
                </c:pt>
                <c:pt idx="12">
                  <c:v>1391.8373000000001</c:v>
                </c:pt>
                <c:pt idx="13">
                  <c:v>0</c:v>
                </c:pt>
              </c:numCache>
            </c:numRef>
          </c:xVal>
          <c:yVal>
            <c:numRef>
              <c:f>'графіки '!$G$402:$G$415</c:f>
              <c:numCache>
                <c:formatCode>#,##0.0_ ;[Red]\-#,##0.0\ </c:formatCode>
                <c:ptCount val="14"/>
                <c:pt idx="0">
                  <c:v>0</c:v>
                </c:pt>
                <c:pt idx="1">
                  <c:v>6.3</c:v>
                </c:pt>
                <c:pt idx="2">
                  <c:v>0</c:v>
                </c:pt>
                <c:pt idx="3">
                  <c:v>0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8</c:v>
                </c:pt>
                <c:pt idx="8">
                  <c:v>18.5</c:v>
                </c:pt>
                <c:pt idx="9">
                  <c:v>9.5</c:v>
                </c:pt>
                <c:pt idx="10">
                  <c:v>14.1</c:v>
                </c:pt>
                <c:pt idx="11">
                  <c:v>0</c:v>
                </c:pt>
                <c:pt idx="12">
                  <c:v>10</c:v>
                </c:pt>
                <c:pt idx="13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72B0-4466-88D1-C5803B3280D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7186432"/>
        <c:axId val="127188352"/>
      </c:scatterChart>
      <c:valAx>
        <c:axId val="127186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7188352"/>
        <c:crosses val="autoZero"/>
        <c:crossBetween val="midCat"/>
      </c:valAx>
      <c:valAx>
        <c:axId val="12718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7186432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ОС Львівської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3877692307692308"/>
          <c:w val="0.89250378787878792"/>
          <c:h val="0.7614297008547008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'!$C$419</c:f>
                  <c:strCache>
                    <c:ptCount val="1"/>
                    <c:pt idx="0">
                      <c:v>Дрогобицький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{636A53D7-6BC6-4A08-8662-69B8429123D0}</c15:txfldGUID>
                      <c15:f>'графіки '!$C$419</c15:f>
                      <c15:dlblFieldTableCache>
                        <c:ptCount val="1"/>
                        <c:pt idx="0">
                          <c:v>Дрогобицький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8B35-469B-8DAE-0026C5A411E7}"/>
                </c:ext>
              </c:extLst>
            </c:dLbl>
            <c:dLbl>
              <c:idx val="1"/>
              <c:tx>
                <c:strRef>
                  <c:f>'графіки '!$C$420</c:f>
                  <c:strCache>
                    <c:ptCount val="1"/>
                    <c:pt idx="0">
                      <c:v>Жовківський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{BFAD914D-7822-4EED-9C55-A97A85CCD88D}</c15:txfldGUID>
                      <c15:f>'графіки '!$C$420</c15:f>
                      <c15:dlblFieldTableCache>
                        <c:ptCount val="1"/>
                        <c:pt idx="0">
                          <c:v>Жовківський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8B35-469B-8DAE-0026C5A411E7}"/>
                </c:ext>
              </c:extLst>
            </c:dLbl>
            <c:dLbl>
              <c:idx val="2"/>
              <c:tx>
                <c:strRef>
                  <c:f>'графіки '!$C$421</c:f>
                  <c:strCache>
                    <c:ptCount val="1"/>
                    <c:pt idx="0">
                      <c:v>Золочівський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{A7D347B2-BCC6-42EA-9C8B-DBD798BC8748}</c15:txfldGUID>
                      <c15:f>'графіки '!$C$421</c15:f>
                      <c15:dlblFieldTableCache>
                        <c:ptCount val="1"/>
                        <c:pt idx="0">
                          <c:v>Золочівський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8B35-469B-8DAE-0026C5A411E7}"/>
                </c:ext>
              </c:extLst>
            </c:dLbl>
            <c:dLbl>
              <c:idx val="3"/>
              <c:tx>
                <c:strRef>
                  <c:f>'графіки '!$C$422</c:f>
                  <c:strCache>
                    <c:ptCount val="1"/>
                    <c:pt idx="0">
                      <c:v>Пустомитівський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{5315620B-240D-4B60-816F-6EACA13CC491}</c15:txfldGUID>
                      <c15:f>'графіки '!$C$422</c15:f>
                      <c15:dlblFieldTableCache>
                        <c:ptCount val="1"/>
                        <c:pt idx="0">
                          <c:v>Пустомитівський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8B35-469B-8DAE-0026C5A411E7}"/>
                </c:ext>
              </c:extLst>
            </c:dLbl>
            <c:dLbl>
              <c:idx val="4"/>
              <c:tx>
                <c:strRef>
                  <c:f>'графіки '!$C$423</c:f>
                  <c:strCache>
                    <c:ptCount val="1"/>
                    <c:pt idx="0">
                      <c:v>Самбірський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{C40726AB-D22F-4835-8648-4CC0DF4B3C88}</c15:txfldGUID>
                      <c15:f>'графіки '!$C$423</c15:f>
                      <c15:dlblFieldTableCache>
                        <c:ptCount val="1"/>
                        <c:pt idx="0">
                          <c:v>Самбірський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8B35-469B-8DAE-0026C5A411E7}"/>
                </c:ext>
              </c:extLst>
            </c:dLbl>
            <c:dLbl>
              <c:idx val="5"/>
              <c:tx>
                <c:strRef>
                  <c:f>'графіки '!$C$424</c:f>
                  <c:strCache>
                    <c:ptCount val="1"/>
                    <c:pt idx="0">
                      <c:v>Стрийський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{612E927D-0780-4B24-8835-CC95758F2503}</c15:txfldGUID>
                      <c15:f>'графіки '!$C$424</c15:f>
                      <c15:dlblFieldTableCache>
                        <c:ptCount val="1"/>
                        <c:pt idx="0">
                          <c:v>Стрийський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8B35-469B-8DAE-0026C5A411E7}"/>
                </c:ext>
              </c:extLst>
            </c:dLbl>
            <c:dLbl>
              <c:idx val="6"/>
              <c:tx>
                <c:strRef>
                  <c:f>'графіки '!$C$425</c:f>
                  <c:strCache>
                    <c:ptCount val="1"/>
                    <c:pt idx="0">
                      <c:v>Червоноградський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{D64627A5-A694-4A4F-A91A-1A41EC530DA8}</c15:txfldGUID>
                      <c15:f>'графіки '!$C$425</c15:f>
                      <c15:dlblFieldTableCache>
                        <c:ptCount val="1"/>
                        <c:pt idx="0">
                          <c:v>Червоноградський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8B35-469B-8DAE-0026C5A411E7}"/>
                </c:ext>
              </c:extLst>
            </c:dLbl>
            <c:dLbl>
              <c:idx val="7"/>
              <c:tx>
                <c:strRef>
                  <c:f>'графіки '!$C$426</c:f>
                  <c:strCache>
                    <c:ptCount val="1"/>
                    <c:pt idx="0">
                      <c:v>Яворівський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{DBC46739-0DD8-48B5-9150-9D018A83F92B}</c15:txfldGUID>
                      <c15:f>'графіки '!$C$426</c15:f>
                      <c15:dlblFieldTableCache>
                        <c:ptCount val="1"/>
                        <c:pt idx="0">
                          <c:v>Яворівський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8B35-469B-8DAE-0026C5A411E7}"/>
                </c:ext>
              </c:extLst>
            </c:dLbl>
            <c:dLbl>
              <c:idx val="8"/>
              <c:tx>
                <c:strRef>
                  <c:f>'графіки '!$C$427</c:f>
                  <c:strCache>
                    <c:ptCount val="1"/>
                    <c:pt idx="0">
                      <c:v>Перший окружний суд міста Львова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{657CEDA3-F586-486C-BF45-D44C676EEEF8}</c15:txfldGUID>
                      <c15:f>'графіки '!$C$427</c15:f>
                      <c15:dlblFieldTableCache>
                        <c:ptCount val="1"/>
                        <c:pt idx="0">
                          <c:v>Перший окружний суд міста Львова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8B35-469B-8DAE-0026C5A411E7}"/>
                </c:ext>
              </c:extLst>
            </c:dLbl>
            <c:dLbl>
              <c:idx val="9"/>
              <c:tx>
                <c:strRef>
                  <c:f>'графіки '!$C$428</c:f>
                  <c:strCache>
                    <c:ptCount val="1"/>
                    <c:pt idx="0">
                      <c:v>Другий окружний суд міста Львова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{E137127C-7ACC-4F21-A60D-E8A9E86BF310}</c15:txfldGUID>
                      <c15:f>'графіки '!$C$428</c15:f>
                      <c15:dlblFieldTableCache>
                        <c:ptCount val="1"/>
                        <c:pt idx="0">
                          <c:v>Другий окружний суд міста Львова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8B35-469B-8DAE-0026C5A411E7}"/>
                </c:ext>
              </c:extLst>
            </c:dLbl>
            <c:dLbl>
              <c:idx val="10"/>
              <c:tx>
                <c:strRef>
                  <c:f>'графіки '!$C$429</c:f>
                  <c:strCache>
                    <c:ptCount val="1"/>
                    <c:pt idx="0">
                      <c:v>Третій окружний суд міста Львова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{560DEDAF-ADCC-461A-BBC9-5A2E5C723EBC}</c15:txfldGUID>
                      <c15:f>'графіки '!$C$429</c15:f>
                      <c15:dlblFieldTableCache>
                        <c:ptCount val="1"/>
                        <c:pt idx="0">
                          <c:v>Третій окружний суд міста Львова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8B35-469B-8DAE-0026C5A411E7}"/>
                </c:ext>
              </c:extLst>
            </c:dLbl>
            <c:dLbl>
              <c:idx val="11"/>
              <c:tx>
                <c:strRef>
                  <c:f>'графіки '!$C$430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{8219DEFA-E31F-4319-B119-D56492FBB684}</c15:txfldGUID>
                      <c15:f>'графіки '!$C$430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8B35-469B-8DAE-0026C5A411E7}"/>
                </c:ext>
              </c:extLst>
            </c:dLbl>
            <c:dLbl>
              <c:idx val="12"/>
              <c:tx>
                <c:strRef>
                  <c:f>'графіки '!$C$431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{16DD0BD7-F64C-4244-B08B-BA5162169210}</c15:txfldGUID>
                      <c15:f>'графіки '!$C$431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8B35-469B-8DAE-0026C5A411E7}"/>
                </c:ext>
              </c:extLst>
            </c:dLbl>
            <c:dLbl>
              <c:idx val="13"/>
              <c:tx>
                <c:strRef>
                  <c:f>'графіки '!$C$432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{5167B7FA-1943-47E4-B156-C58C3C7D29FC}</c15:txfldGUID>
                      <c15:f>'графіки '!$C$432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8B35-469B-8DAE-0026C5A411E7}"/>
                </c:ext>
              </c:extLst>
            </c:dLbl>
            <c:dLbl>
              <c:idx val="14"/>
              <c:tx>
                <c:strRef>
                  <c:f>'графіки '!$C$433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{7AAEE295-8232-4B63-9ABA-789E972DCDDB}</c15:txfldGUID>
                      <c15:f>'графіки '!$C$433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8B35-469B-8DAE-0026C5A411E7}"/>
                </c:ext>
              </c:extLst>
            </c:dLbl>
            <c:dLbl>
              <c:idx val="15"/>
              <c:tx>
                <c:strRef>
                  <c:f>'графіки '!$C$434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{4D009176-1576-4651-B391-94BA9F2D8BA8}</c15:txfldGUID>
                      <c15:f>'графіки '!$C$434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8B35-469B-8DAE-0026C5A411E7}"/>
                </c:ext>
              </c:extLst>
            </c:dLbl>
            <c:dLbl>
              <c:idx val="16"/>
              <c:tx>
                <c:strRef>
                  <c:f>'графіки '!$C$435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{86098A72-3C31-4843-A8D0-E874D05401CE}</c15:txfldGUID>
                      <c15:f>'графіки '!$C$435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8B35-469B-8DAE-0026C5A411E7}"/>
                </c:ext>
              </c:extLst>
            </c:dLbl>
            <c:dLbl>
              <c:idx val="17"/>
              <c:tx>
                <c:strRef>
                  <c:f>'графіки '!$C$436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{7E4480C6-ADE6-4E35-83F2-5E0E68230F13}</c15:txfldGUID>
                      <c15:f>'графіки '!$C$436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8B35-469B-8DAE-0026C5A411E7}"/>
                </c:ext>
              </c:extLst>
            </c:dLbl>
            <c:dLbl>
              <c:idx val="18"/>
              <c:tx>
                <c:strRef>
                  <c:f>'графіки '!$C$437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{B390985E-56BF-4CAD-9C2A-EB683B54AF7F}</c15:txfldGUID>
                      <c15:f>'графіки '!$C$437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8B35-469B-8DAE-0026C5A411E7}"/>
                </c:ext>
              </c:extLst>
            </c:dLbl>
            <c:dLbl>
              <c:idx val="19"/>
              <c:tx>
                <c:strRef>
                  <c:f>'графіки '!$C$438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{63EA3574-5564-438B-ACA4-E04991F5FD91}</c15:txfldGUID>
                      <c15:f>'графіки '!$C$438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8B35-469B-8DAE-0026C5A411E7}"/>
                </c:ext>
              </c:extLst>
            </c:dLbl>
            <c:dLbl>
              <c:idx val="20"/>
              <c:tx>
                <c:strRef>
                  <c:f>'графіки '!$C$439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{7AE267F3-AFC4-4220-8BD7-4B3737007EAE}</c15:txfldGUID>
                      <c15:f>'графіки '!$C$439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8B35-469B-8DAE-0026C5A411E7}"/>
                </c:ext>
              </c:extLst>
            </c:dLbl>
            <c:dLbl>
              <c:idx val="21"/>
              <c:tx>
                <c:strRef>
                  <c:f>'графіки '!$C$440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{55AFC3CF-CF36-4C84-91F9-5A9C49833A0F}</c15:txfldGUID>
                      <c15:f>'графіки '!$C$440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8B35-469B-8DAE-0026C5A411E7}"/>
                </c:ext>
              </c:extLst>
            </c:dLbl>
            <c:dLbl>
              <c:idx val="22"/>
              <c:tx>
                <c:strRef>
                  <c:f>'графіки '!$C$441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{DEA89F07-09B9-4AC2-BC09-1EFDFFBC15AB}</c15:txfldGUID>
                      <c15:f>'графіки '!$C$441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8B35-469B-8DAE-0026C5A411E7}"/>
                </c:ext>
              </c:extLst>
            </c:dLbl>
            <c:dLbl>
              <c:idx val="23"/>
              <c:tx>
                <c:strRef>
                  <c:f>'графіки '!$C$442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{8A841AE5-847B-41D8-BACD-E1F70D6F0DCE}</c15:txfldGUID>
                      <c15:f>'графіки '!$C$442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8B35-469B-8DAE-0026C5A411E7}"/>
                </c:ext>
              </c:extLst>
            </c:dLbl>
            <c:dLbl>
              <c:idx val="24"/>
              <c:tx>
                <c:strRef>
                  <c:f>'графіки '!$C$443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{E17C9BBF-93AC-4B05-9D4B-7339DAFBB3D8}</c15:txfldGUID>
                      <c15:f>'графіки '!$C$443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8B35-469B-8DAE-0026C5A411E7}"/>
                </c:ext>
              </c:extLst>
            </c:dLbl>
            <c:dLbl>
              <c:idx val="25"/>
              <c:tx>
                <c:strRef>
                  <c:f>'графіки '!$C$444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{2304D497-7FD4-426E-8B2C-3872F1FF2762}</c15:txfldGUID>
                      <c15:f>'графіки '!$C$444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8B35-469B-8DAE-0026C5A411E7}"/>
                </c:ext>
              </c:extLst>
            </c:dLbl>
            <c:dLbl>
              <c:idx val="26"/>
              <c:tx>
                <c:strRef>
                  <c:f>'графіки '!$C$445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{16265D90-5FAD-48C8-8759-8038A27BE963}</c15:txfldGUID>
                      <c15:f>'графіки '!$C$445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8B35-469B-8DAE-0026C5A411E7}"/>
                </c:ext>
              </c:extLst>
            </c:dLbl>
            <c:dLbl>
              <c:idx val="27"/>
              <c:tx>
                <c:strRef>
                  <c:f>'графіки '!$C$446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{DDF4FC62-4C05-4430-AA24-D9977DFEB28E}</c15:txfldGUID>
                      <c15:f>'графіки '!$C$446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8B35-469B-8DAE-0026C5A411E7}"/>
                </c:ext>
              </c:extLst>
            </c:dLbl>
            <c:dLbl>
              <c:idx val="28"/>
              <c:tx>
                <c:strRef>
                  <c:f>'графіки '!$C$447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{775EB460-49F6-410F-8094-780E0EA42C33}</c15:txfldGUID>
                      <c15:f>'графіки '!$C$447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C-8B35-469B-8DAE-0026C5A411E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'!$F$419:$F$447</c:f>
              <c:numCache>
                <c:formatCode>#,##0_ ;[Red]\-#,##0\ </c:formatCode>
                <c:ptCount val="29"/>
                <c:pt idx="0">
                  <c:v>1729.3870999999999</c:v>
                </c:pt>
                <c:pt idx="1">
                  <c:v>1495.7926</c:v>
                </c:pt>
                <c:pt idx="2">
                  <c:v>1484.2809999999999</c:v>
                </c:pt>
                <c:pt idx="3">
                  <c:v>1393.7643</c:v>
                </c:pt>
                <c:pt idx="4">
                  <c:v>1263.3573999999999</c:v>
                </c:pt>
                <c:pt idx="5">
                  <c:v>1362.5076000000001</c:v>
                </c:pt>
                <c:pt idx="6">
                  <c:v>1604.2456999999999</c:v>
                </c:pt>
                <c:pt idx="7">
                  <c:v>1390.4485999999999</c:v>
                </c:pt>
                <c:pt idx="8">
                  <c:v>3269.4088999999999</c:v>
                </c:pt>
                <c:pt idx="9">
                  <c:v>4006.4844999999996</c:v>
                </c:pt>
                <c:pt idx="10">
                  <c:v>3318.5607</c:v>
                </c:pt>
              </c:numCache>
            </c:numRef>
          </c:xVal>
          <c:yVal>
            <c:numRef>
              <c:f>'графіки '!$G$419:$G$447</c:f>
              <c:numCache>
                <c:formatCode>#,##0.0_ ;[Red]\-#,##0.0\ </c:formatCode>
                <c:ptCount val="29"/>
                <c:pt idx="0">
                  <c:v>15</c:v>
                </c:pt>
                <c:pt idx="1">
                  <c:v>9.5</c:v>
                </c:pt>
                <c:pt idx="2">
                  <c:v>13</c:v>
                </c:pt>
                <c:pt idx="3">
                  <c:v>10.5</c:v>
                </c:pt>
                <c:pt idx="4">
                  <c:v>10.5</c:v>
                </c:pt>
                <c:pt idx="5">
                  <c:v>11.6</c:v>
                </c:pt>
                <c:pt idx="6">
                  <c:v>8.6999999999999993</c:v>
                </c:pt>
                <c:pt idx="7">
                  <c:v>7.5</c:v>
                </c:pt>
                <c:pt idx="8">
                  <c:v>22</c:v>
                </c:pt>
                <c:pt idx="9">
                  <c:v>18.8</c:v>
                </c:pt>
                <c:pt idx="10">
                  <c:v>19.7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D-8B35-469B-8DAE-0026C5A411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6877696"/>
        <c:axId val="126879616"/>
      </c:scatterChart>
      <c:valAx>
        <c:axId val="126877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6879616"/>
        <c:crosses val="autoZero"/>
        <c:crossBetween val="midCat"/>
      </c:valAx>
      <c:valAx>
        <c:axId val="126879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6877696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ОС Миколаївської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21927764998281379"/>
          <c:y val="1.58938739753457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6225416250312619"/>
          <c:w val="0.89250378787878792"/>
          <c:h val="0.7379523641931369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'!$C$450</c:f>
                  <c:strCache>
                    <c:ptCount val="1"/>
                    <c:pt idx="0">
                      <c:v>Баштанский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{0A14537B-8499-4A3A-832E-666830383AEF}</c15:txfldGUID>
                      <c15:f>'графіки '!$C$450</c15:f>
                      <c15:dlblFieldTableCache>
                        <c:ptCount val="1"/>
                        <c:pt idx="0">
                          <c:v>Баштанский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1072-4485-B45E-B8F71864BEC5}"/>
                </c:ext>
              </c:extLst>
            </c:dLbl>
            <c:dLbl>
              <c:idx val="1"/>
              <c:tx>
                <c:strRef>
                  <c:f>'графіки '!$C$451</c:f>
                  <c:strCache>
                    <c:ptCount val="1"/>
                    <c:pt idx="0">
                      <c:v>Вознесенський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{65FA538E-37C7-4A5C-9125-668E90CFA811}</c15:txfldGUID>
                      <c15:f>'графіки '!$C$451</c15:f>
                      <c15:dlblFieldTableCache>
                        <c:ptCount val="1"/>
                        <c:pt idx="0">
                          <c:v>Вознесенський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1072-4485-B45E-B8F71864BEC5}"/>
                </c:ext>
              </c:extLst>
            </c:dLbl>
            <c:dLbl>
              <c:idx val="2"/>
              <c:tx>
                <c:strRef>
                  <c:f>'графіки '!$C$452</c:f>
                  <c:strCache>
                    <c:ptCount val="1"/>
                    <c:pt idx="0">
                      <c:v>Миколаївський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{9F9F44A7-5CF3-4867-AB1D-55D29F0A4200}</c15:txfldGUID>
                      <c15:f>'графіки '!$C$452</c15:f>
                      <c15:dlblFieldTableCache>
                        <c:ptCount val="1"/>
                        <c:pt idx="0">
                          <c:v>Миколаївський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1072-4485-B45E-B8F71864BEC5}"/>
                </c:ext>
              </c:extLst>
            </c:dLbl>
            <c:dLbl>
              <c:idx val="3"/>
              <c:tx>
                <c:strRef>
                  <c:f>'графіки '!$C$453</c:f>
                  <c:strCache>
                    <c:ptCount val="1"/>
                    <c:pt idx="0">
                      <c:v>Первомайський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{06D642B8-D0DB-4863-A8B2-EB352A3750FC}</c15:txfldGUID>
                      <c15:f>'графіки '!$C$453</c15:f>
                      <c15:dlblFieldTableCache>
                        <c:ptCount val="1"/>
                        <c:pt idx="0">
                          <c:v>Первомайський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1072-4485-B45E-B8F71864BEC5}"/>
                </c:ext>
              </c:extLst>
            </c:dLbl>
            <c:dLbl>
              <c:idx val="4"/>
              <c:tx>
                <c:strRef>
                  <c:f>'графіки '!$C$454</c:f>
                  <c:strCache>
                    <c:ptCount val="1"/>
                    <c:pt idx="0">
                      <c:v>Снігурівський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{ED4FE89D-09C6-4D1B-9106-B0BA1975405C}</c15:txfldGUID>
                      <c15:f>'графіки '!$C$454</c15:f>
                      <c15:dlblFieldTableCache>
                        <c:ptCount val="1"/>
                        <c:pt idx="0">
                          <c:v>Снігурівський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1072-4485-B45E-B8F71864BEC5}"/>
                </c:ext>
              </c:extLst>
            </c:dLbl>
            <c:dLbl>
              <c:idx val="5"/>
              <c:tx>
                <c:strRef>
                  <c:f>'графіки '!$C$455</c:f>
                  <c:strCache>
                    <c:ptCount val="1"/>
                    <c:pt idx="0">
                      <c:v>Южноукраїнський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{31118ACA-0E54-4AEA-B078-3EC0964DA1F2}</c15:txfldGUID>
                      <c15:f>'графіки '!$C$455</c15:f>
                      <c15:dlblFieldTableCache>
                        <c:ptCount val="1"/>
                        <c:pt idx="0">
                          <c:v>Южноукраїнський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1072-4485-B45E-B8F71864BEC5}"/>
                </c:ext>
              </c:extLst>
            </c:dLbl>
            <c:dLbl>
              <c:idx val="6"/>
              <c:tx>
                <c:strRef>
                  <c:f>'графіки '!$C$456</c:f>
                  <c:strCache>
                    <c:ptCount val="1"/>
                    <c:pt idx="0">
                      <c:v>Перший окружний суд міста Миколаєва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{2C7BF991-5A5E-451E-AACC-08CA8C82F918}</c15:txfldGUID>
                      <c15:f>'графіки '!$C$456</c15:f>
                      <c15:dlblFieldTableCache>
                        <c:ptCount val="1"/>
                        <c:pt idx="0">
                          <c:v>Перший окружний суд міста Миколаєва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1072-4485-B45E-B8F71864BEC5}"/>
                </c:ext>
              </c:extLst>
            </c:dLbl>
            <c:dLbl>
              <c:idx val="7"/>
              <c:tx>
                <c:strRef>
                  <c:f>'графіки '!$C$457</c:f>
                  <c:strCache>
                    <c:ptCount val="1"/>
                    <c:pt idx="0">
                      <c:v>Другий окружний суд міста Миколаєва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{D098568F-C99A-4F64-9913-49E216521842}</c15:txfldGUID>
                      <c15:f>'графіки '!$C$457</c15:f>
                      <c15:dlblFieldTableCache>
                        <c:ptCount val="1"/>
                        <c:pt idx="0">
                          <c:v>Другий окружний суд міста Миколаєва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1072-4485-B45E-B8F71864BEC5}"/>
                </c:ext>
              </c:extLst>
            </c:dLbl>
            <c:dLbl>
              <c:idx val="8"/>
              <c:tx>
                <c:strRef>
                  <c:f>'графіки '!$C$458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{DCAC032B-00EF-46A7-9967-2B6463CA022A}</c15:txfldGUID>
                      <c15:f>'графіки '!$C$458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1072-4485-B45E-B8F71864BEC5}"/>
                </c:ext>
              </c:extLst>
            </c:dLbl>
            <c:dLbl>
              <c:idx val="9"/>
              <c:tx>
                <c:strRef>
                  <c:f>'графіки '!$C$459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{23D4D9D3-49FC-46F9-BC69-28E5DB58255E}</c15:txfldGUID>
                      <c15:f>'графіки '!$C$459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1072-4485-B45E-B8F71864BEC5}"/>
                </c:ext>
              </c:extLst>
            </c:dLbl>
            <c:dLbl>
              <c:idx val="10"/>
              <c:tx>
                <c:strRef>
                  <c:f>'графіки '!$C$460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{87331BEA-F3F7-4D8F-B233-16E1671E7EBC}</c15:txfldGUID>
                      <c15:f>'графіки '!$C$460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1072-4485-B45E-B8F71864BEC5}"/>
                </c:ext>
              </c:extLst>
            </c:dLbl>
            <c:dLbl>
              <c:idx val="11"/>
              <c:tx>
                <c:strRef>
                  <c:f>'графіки '!$C$461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{C3D86589-3989-4FC6-B537-724200120B58}</c15:txfldGUID>
                      <c15:f>'графіки '!$C$461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1072-4485-B45E-B8F71864BEC5}"/>
                </c:ext>
              </c:extLst>
            </c:dLbl>
            <c:dLbl>
              <c:idx val="12"/>
              <c:tx>
                <c:strRef>
                  <c:f>'графіки '!$C$462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{78F99749-57F3-4018-90C7-317868D77A3D}</c15:txfldGUID>
                      <c15:f>'графіки '!$C$462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1072-4485-B45E-B8F71864BEC5}"/>
                </c:ext>
              </c:extLst>
            </c:dLbl>
            <c:dLbl>
              <c:idx val="13"/>
              <c:tx>
                <c:strRef>
                  <c:f>'графіки '!$C$463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{5F90522F-8349-4E9E-9086-3C0D36A4FC4D}</c15:txfldGUID>
                      <c15:f>'графіки '!$C$463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1072-4485-B45E-B8F71864BEC5}"/>
                </c:ext>
              </c:extLst>
            </c:dLbl>
            <c:dLbl>
              <c:idx val="14"/>
              <c:tx>
                <c:strRef>
                  <c:f>'графіки '!$C$464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{32CF0562-2C53-4267-8DCD-F1C9D9F0D5E7}</c15:txfldGUID>
                      <c15:f>'графіки '!$C$464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1072-4485-B45E-B8F71864BEC5}"/>
                </c:ext>
              </c:extLst>
            </c:dLbl>
            <c:dLbl>
              <c:idx val="15"/>
              <c:tx>
                <c:strRef>
                  <c:f>'графіки '!$C$465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{7A136539-FEDA-40EC-9B4D-8786E5CB7982}</c15:txfldGUID>
                      <c15:f>'графіки '!$C$465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1072-4485-B45E-B8F71864BEC5}"/>
                </c:ext>
              </c:extLst>
            </c:dLbl>
            <c:dLbl>
              <c:idx val="16"/>
              <c:tx>
                <c:strRef>
                  <c:f>'графіки '!$C$466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{BD4AE09B-29D7-4E18-B98B-9064E55402F0}</c15:txfldGUID>
                      <c15:f>'графіки '!$C$466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1072-4485-B45E-B8F71864BEC5}"/>
                </c:ext>
              </c:extLst>
            </c:dLbl>
            <c:dLbl>
              <c:idx val="17"/>
              <c:tx>
                <c:strRef>
                  <c:f>'графіки '!$C$467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{F847A415-93E9-4136-B6C1-79E5D60E2EE9}</c15:txfldGUID>
                      <c15:f>'графіки '!$C$467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1072-4485-B45E-B8F71864BEC5}"/>
                </c:ext>
              </c:extLst>
            </c:dLbl>
            <c:dLbl>
              <c:idx val="18"/>
              <c:tx>
                <c:strRef>
                  <c:f>'графіки '!$C$468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{A8D0841E-095D-4C98-9090-99FF6F2BA303}</c15:txfldGUID>
                      <c15:f>'графіки '!$C$468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1072-4485-B45E-B8F71864BEC5}"/>
                </c:ext>
              </c:extLst>
            </c:dLbl>
            <c:dLbl>
              <c:idx val="19"/>
              <c:tx>
                <c:strRef>
                  <c:f>'графіки '!$C$469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{4E42EC9C-1BB9-4DB3-B23B-A5788358D033}</c15:txfldGUID>
                      <c15:f>'графіки '!$C$469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1072-4485-B45E-B8F71864BEC5}"/>
                </c:ext>
              </c:extLst>
            </c:dLbl>
            <c:dLbl>
              <c:idx val="20"/>
              <c:tx>
                <c:strRef>
                  <c:f>'графіки '!$C$470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{28E1A610-4336-4556-A299-6F1888F21343}</c15:txfldGUID>
                      <c15:f>'графіки '!$C$470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1072-4485-B45E-B8F71864BEC5}"/>
                </c:ext>
              </c:extLst>
            </c:dLbl>
            <c:dLbl>
              <c:idx val="21"/>
              <c:tx>
                <c:strRef>
                  <c:f>'графіки '!$C$471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{90C0BB6B-4B3C-488F-9E24-51B33CB5C665}</c15:txfldGUID>
                      <c15:f>'графіки '!$C$471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1072-4485-B45E-B8F71864BEC5}"/>
                </c:ext>
              </c:extLst>
            </c:dLbl>
            <c:dLbl>
              <c:idx val="22"/>
              <c:tx>
                <c:strRef>
                  <c:f>'графіки '!$C$472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{2864A342-681D-4CF5-915F-8BCEFF9DE71B}</c15:txfldGUID>
                      <c15:f>'графіки '!$C$472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1072-4485-B45E-B8F71864BEC5}"/>
                </c:ext>
              </c:extLst>
            </c:dLbl>
            <c:dLbl>
              <c:idx val="23"/>
              <c:tx>
                <c:strRef>
                  <c:f>'графіки '!$C$473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{CE171866-9434-400A-8CBD-FE29A5BB58D4}</c15:txfldGUID>
                      <c15:f>'графіки '!$C$473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1072-4485-B45E-B8F71864BEC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'!$F$450:$F$473</c:f>
              <c:numCache>
                <c:formatCode>#,##0_ ;[Red]\-#,##0\ </c:formatCode>
                <c:ptCount val="24"/>
                <c:pt idx="0">
                  <c:v>1004.1354</c:v>
                </c:pt>
                <c:pt idx="1">
                  <c:v>1350.0933</c:v>
                </c:pt>
                <c:pt idx="2">
                  <c:v>953.27329999999995</c:v>
                </c:pt>
                <c:pt idx="3">
                  <c:v>1299.8659</c:v>
                </c:pt>
                <c:pt idx="4">
                  <c:v>559.69420000000002</c:v>
                </c:pt>
                <c:pt idx="5">
                  <c:v>892.1545000000001</c:v>
                </c:pt>
                <c:pt idx="6">
                  <c:v>3914.0510999999997</c:v>
                </c:pt>
                <c:pt idx="7">
                  <c:v>2656.7484999999997</c:v>
                </c:pt>
              </c:numCache>
            </c:numRef>
          </c:xVal>
          <c:yVal>
            <c:numRef>
              <c:f>'графіки '!$G$450:$G$473</c:f>
              <c:numCache>
                <c:formatCode>#,##0.0_ ;[Red]\-#,##0.0\ </c:formatCode>
                <c:ptCount val="24"/>
                <c:pt idx="0">
                  <c:v>9</c:v>
                </c:pt>
                <c:pt idx="1">
                  <c:v>16.3</c:v>
                </c:pt>
                <c:pt idx="2">
                  <c:v>9</c:v>
                </c:pt>
                <c:pt idx="3">
                  <c:v>13</c:v>
                </c:pt>
                <c:pt idx="4">
                  <c:v>4.5</c:v>
                </c:pt>
                <c:pt idx="5">
                  <c:v>8</c:v>
                </c:pt>
                <c:pt idx="6">
                  <c:v>25.099999999999998</c:v>
                </c:pt>
                <c:pt idx="7">
                  <c:v>18.899999999999999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1072-4485-B45E-B8F71864BEC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7052800"/>
        <c:axId val="127067264"/>
      </c:scatterChart>
      <c:valAx>
        <c:axId val="127052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7067264"/>
        <c:crosses val="autoZero"/>
        <c:crossBetween val="midCat"/>
      </c:valAx>
      <c:valAx>
        <c:axId val="12706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7052800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ОС Одеської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21793448084397557"/>
          <c:y val="1.354999093110843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4963162393162394"/>
          <c:w val="0.89250378787878792"/>
          <c:h val="0.7505749999999999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'!$C$475</c:f>
                  <c:strCache>
                    <c:ptCount val="1"/>
                    <c:pt idx="0">
                      <c:v>Арцизький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{CA38F49A-668F-4CC1-9A39-9520E88695EF}</c15:txfldGUID>
                      <c15:f>'графіки '!$C$475</c15:f>
                      <c15:dlblFieldTableCache>
                        <c:ptCount val="1"/>
                        <c:pt idx="0">
                          <c:v>Арцизький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D81C-45E9-849B-D1FDDF4D347A}"/>
                </c:ext>
              </c:extLst>
            </c:dLbl>
            <c:dLbl>
              <c:idx val="1"/>
              <c:tx>
                <c:strRef>
                  <c:f>'графіки '!$C$476</c:f>
                  <c:strCache>
                    <c:ptCount val="1"/>
                    <c:pt idx="0">
                      <c:v>Балтський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{F67C750F-7269-4F9C-AFD8-A75A0E839B3A}</c15:txfldGUID>
                      <c15:f>'графіки '!$C$476</c15:f>
                      <c15:dlblFieldTableCache>
                        <c:ptCount val="1"/>
                        <c:pt idx="0">
                          <c:v>Балтський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D81C-45E9-849B-D1FDDF4D347A}"/>
                </c:ext>
              </c:extLst>
            </c:dLbl>
            <c:dLbl>
              <c:idx val="2"/>
              <c:tx>
                <c:strRef>
                  <c:f>'графіки '!$C$477</c:f>
                  <c:strCache>
                    <c:ptCount val="1"/>
                    <c:pt idx="0">
                      <c:v>Березівський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{B1499C63-8063-4FA0-8F1A-FA8A7FD2F4CB}</c15:txfldGUID>
                      <c15:f>'графіки '!$C$477</c15:f>
                      <c15:dlblFieldTableCache>
                        <c:ptCount val="1"/>
                        <c:pt idx="0">
                          <c:v>Березівський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D81C-45E9-849B-D1FDDF4D347A}"/>
                </c:ext>
              </c:extLst>
            </c:dLbl>
            <c:dLbl>
              <c:idx val="3"/>
              <c:tx>
                <c:strRef>
                  <c:f>'графіки '!$C$478</c:f>
                  <c:strCache>
                    <c:ptCount val="1"/>
                    <c:pt idx="0">
                      <c:v>Білгород - Дністровський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{E9EA7DB0-C3F1-4C76-9E96-83620C3FC7B9}</c15:txfldGUID>
                      <c15:f>'графіки '!$C$478</c15:f>
                      <c15:dlblFieldTableCache>
                        <c:ptCount val="1"/>
                        <c:pt idx="0">
                          <c:v>Білгород - Дністровський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D81C-45E9-849B-D1FDDF4D347A}"/>
                </c:ext>
              </c:extLst>
            </c:dLbl>
            <c:dLbl>
              <c:idx val="4"/>
              <c:tx>
                <c:strRef>
                  <c:f>'графіки '!$C$479</c:f>
                  <c:strCache>
                    <c:ptCount val="1"/>
                    <c:pt idx="0">
                      <c:v>Біляївський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{2D5A315B-5A94-4044-BB84-8BAB1682CE80}</c15:txfldGUID>
                      <c15:f>'графіки '!$C$479</c15:f>
                      <c15:dlblFieldTableCache>
                        <c:ptCount val="1"/>
                        <c:pt idx="0">
                          <c:v>Біляївський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D81C-45E9-849B-D1FDDF4D347A}"/>
                </c:ext>
              </c:extLst>
            </c:dLbl>
            <c:dLbl>
              <c:idx val="5"/>
              <c:tx>
                <c:strRef>
                  <c:f>'графіки '!$C$480</c:f>
                  <c:strCache>
                    <c:ptCount val="1"/>
                    <c:pt idx="0">
                      <c:v>Великомихайлівський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{046DD1D2-CB3E-4817-9BAD-FB7BF88899A3}</c15:txfldGUID>
                      <c15:f>'графіки '!$C$480</c15:f>
                      <c15:dlblFieldTableCache>
                        <c:ptCount val="1"/>
                        <c:pt idx="0">
                          <c:v>Великомихайлівський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D81C-45E9-849B-D1FDDF4D347A}"/>
                </c:ext>
              </c:extLst>
            </c:dLbl>
            <c:dLbl>
              <c:idx val="6"/>
              <c:tx>
                <c:strRef>
                  <c:f>'графіки '!$C$481</c:f>
                  <c:strCache>
                    <c:ptCount val="1"/>
                    <c:pt idx="0">
                      <c:v>Доброславський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{2D67D1F4-DE27-4E14-85C4-EDBBF60DA880}</c15:txfldGUID>
                      <c15:f>'графіки '!$C$481</c15:f>
                      <c15:dlblFieldTableCache>
                        <c:ptCount val="1"/>
                        <c:pt idx="0">
                          <c:v>Доброславський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D81C-45E9-849B-D1FDDF4D347A}"/>
                </c:ext>
              </c:extLst>
            </c:dLbl>
            <c:dLbl>
              <c:idx val="7"/>
              <c:tx>
                <c:strRef>
                  <c:f>'графіки '!$C$482</c:f>
                  <c:strCache>
                    <c:ptCount val="1"/>
                    <c:pt idx="0">
                      <c:v>Ізмаїльський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{2D911ED0-EBC7-4FFC-9562-200134A4C88B}</c15:txfldGUID>
                      <c15:f>'графіки '!$C$482</c15:f>
                      <c15:dlblFieldTableCache>
                        <c:ptCount val="1"/>
                        <c:pt idx="0">
                          <c:v>Ізмаїльський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D81C-45E9-849B-D1FDDF4D347A}"/>
                </c:ext>
              </c:extLst>
            </c:dLbl>
            <c:dLbl>
              <c:idx val="8"/>
              <c:tx>
                <c:strRef>
                  <c:f>'графіки '!$C$483</c:f>
                  <c:strCache>
                    <c:ptCount val="1"/>
                    <c:pt idx="0">
                      <c:v>Подільський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{4F493E50-B801-4387-9C1F-81A8CE813D52}</c15:txfldGUID>
                      <c15:f>'графіки '!$C$483</c15:f>
                      <c15:dlblFieldTableCache>
                        <c:ptCount val="1"/>
                        <c:pt idx="0">
                          <c:v>Подільський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D81C-45E9-849B-D1FDDF4D347A}"/>
                </c:ext>
              </c:extLst>
            </c:dLbl>
            <c:dLbl>
              <c:idx val="9"/>
              <c:tx>
                <c:strRef>
                  <c:f>'графіки '!$C$484</c:f>
                  <c:strCache>
                    <c:ptCount val="1"/>
                    <c:pt idx="0">
                      <c:v>Роздільнянський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{24A12956-7FF5-4ED2-B498-5DB4F4D04BE5}</c15:txfldGUID>
                      <c15:f>'графіки '!$C$484</c15:f>
                      <c15:dlblFieldTableCache>
                        <c:ptCount val="1"/>
                        <c:pt idx="0">
                          <c:v>Роздільнянський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D81C-45E9-849B-D1FDDF4D347A}"/>
                </c:ext>
              </c:extLst>
            </c:dLbl>
            <c:dLbl>
              <c:idx val="10"/>
              <c:tx>
                <c:strRef>
                  <c:f>'графіки '!$C$485</c:f>
                  <c:strCache>
                    <c:ptCount val="1"/>
                    <c:pt idx="0">
                      <c:v>Чорноморський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{C10D36B3-DB09-4F0A-8EE0-CE9FEB861DB8}</c15:txfldGUID>
                      <c15:f>'графіки '!$C$485</c15:f>
                      <c15:dlblFieldTableCache>
                        <c:ptCount val="1"/>
                        <c:pt idx="0">
                          <c:v>Чорноморський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D81C-45E9-849B-D1FDDF4D347A}"/>
                </c:ext>
              </c:extLst>
            </c:dLbl>
            <c:dLbl>
              <c:idx val="11"/>
              <c:tx>
                <c:strRef>
                  <c:f>'графіки '!$C$486</c:f>
                  <c:strCache>
                    <c:ptCount val="1"/>
                    <c:pt idx="0">
                      <c:v>Перший окружний суд  міста Одеси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{6DB8F8EC-2D7A-445B-B869-5297220CCB89}</c15:txfldGUID>
                      <c15:f>'графіки '!$C$486</c15:f>
                      <c15:dlblFieldTableCache>
                        <c:ptCount val="1"/>
                        <c:pt idx="0">
                          <c:v>Перший окружний суд  міста Одеси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D81C-45E9-849B-D1FDDF4D347A}"/>
                </c:ext>
              </c:extLst>
            </c:dLbl>
            <c:dLbl>
              <c:idx val="12"/>
              <c:tx>
                <c:strRef>
                  <c:f>'графіки '!$C$487</c:f>
                  <c:strCache>
                    <c:ptCount val="1"/>
                    <c:pt idx="0">
                      <c:v>Другий окружний суд  міста Одеси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{6DF7A0FA-62FD-4EA1-960B-AA92F705CABD}</c15:txfldGUID>
                      <c15:f>'графіки '!$C$487</c15:f>
                      <c15:dlblFieldTableCache>
                        <c:ptCount val="1"/>
                        <c:pt idx="0">
                          <c:v>Другий окружний суд  міста Одеси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D81C-45E9-849B-D1FDDF4D347A}"/>
                </c:ext>
              </c:extLst>
            </c:dLbl>
            <c:dLbl>
              <c:idx val="13"/>
              <c:tx>
                <c:strRef>
                  <c:f>'графіки '!$C$488</c:f>
                  <c:strCache>
                    <c:ptCount val="1"/>
                    <c:pt idx="0">
                      <c:v>Третій окружний суд  міста Одеси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{C669FA2B-842A-426F-9B16-9E5842FEDBEA}</c15:txfldGUID>
                      <c15:f>'графіки '!$C$488</c15:f>
                      <c15:dlblFieldTableCache>
                        <c:ptCount val="1"/>
                        <c:pt idx="0">
                          <c:v>Третій окружний суд  міста Одеси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D81C-45E9-849B-D1FDDF4D347A}"/>
                </c:ext>
              </c:extLst>
            </c:dLbl>
            <c:dLbl>
              <c:idx val="14"/>
              <c:tx>
                <c:strRef>
                  <c:f>'графіки '!$C$489</c:f>
                  <c:strCache>
                    <c:ptCount val="1"/>
                    <c:pt idx="0">
                      <c:v>Четвертий окружний суд  міста Одеси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{23C18E77-83B9-412F-AE51-41B0FBA2556E}</c15:txfldGUID>
                      <c15:f>'графіки '!$C$489</c15:f>
                      <c15:dlblFieldTableCache>
                        <c:ptCount val="1"/>
                        <c:pt idx="0">
                          <c:v>Четвертий окружний суд  міста Одеси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D81C-45E9-849B-D1FDDF4D347A}"/>
                </c:ext>
              </c:extLst>
            </c:dLbl>
            <c:dLbl>
              <c:idx val="15"/>
              <c:tx>
                <c:strRef>
                  <c:f>'графіки '!$C$490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{4B24685F-395B-4EBD-9D87-6AA1DB8CFD58}</c15:txfldGUID>
                      <c15:f>'графіки '!$C$490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D81C-45E9-849B-D1FDDF4D347A}"/>
                </c:ext>
              </c:extLst>
            </c:dLbl>
            <c:dLbl>
              <c:idx val="16"/>
              <c:tx>
                <c:strRef>
                  <c:f>'графіки '!$C$491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{7AD6B7DE-92A7-4A72-A1BC-55E92DD21E00}</c15:txfldGUID>
                      <c15:f>'графіки '!$C$491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D81C-45E9-849B-D1FDDF4D347A}"/>
                </c:ext>
              </c:extLst>
            </c:dLbl>
            <c:dLbl>
              <c:idx val="17"/>
              <c:tx>
                <c:strRef>
                  <c:f>'графіки '!$C$492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{27CB62A5-1FB0-40F6-AC20-8B72B27E4D41}</c15:txfldGUID>
                      <c15:f>'графіки '!$C$492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D81C-45E9-849B-D1FDDF4D347A}"/>
                </c:ext>
              </c:extLst>
            </c:dLbl>
            <c:dLbl>
              <c:idx val="18"/>
              <c:tx>
                <c:strRef>
                  <c:f>'графіки '!$C$493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{448B26FA-DAD0-4ADE-AC1C-B868D566CA7C}</c15:txfldGUID>
                      <c15:f>'графіки '!$C$493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D81C-45E9-849B-D1FDDF4D347A}"/>
                </c:ext>
              </c:extLst>
            </c:dLbl>
            <c:dLbl>
              <c:idx val="19"/>
              <c:tx>
                <c:strRef>
                  <c:f>'графіки '!$C$494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{59EA4B4D-5BCE-4FE5-9E2B-2EBC4E8024C9}</c15:txfldGUID>
                      <c15:f>'графіки '!$C$494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D81C-45E9-849B-D1FDDF4D347A}"/>
                </c:ext>
              </c:extLst>
            </c:dLbl>
            <c:dLbl>
              <c:idx val="20"/>
              <c:tx>
                <c:strRef>
                  <c:f>'графіки '!$C$495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{740C16A8-4346-4E9A-9F6F-71B2BEA798D4}</c15:txfldGUID>
                      <c15:f>'графіки '!$C$495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D81C-45E9-849B-D1FDDF4D347A}"/>
                </c:ext>
              </c:extLst>
            </c:dLbl>
            <c:dLbl>
              <c:idx val="21"/>
              <c:tx>
                <c:strRef>
                  <c:f>'графіки '!$C$496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{9D91094C-58BE-4DF5-A436-9817CA4DAA15}</c15:txfldGUID>
                      <c15:f>'графіки '!$C$496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D81C-45E9-849B-D1FDDF4D347A}"/>
                </c:ext>
              </c:extLst>
            </c:dLbl>
            <c:dLbl>
              <c:idx val="22"/>
              <c:tx>
                <c:strRef>
                  <c:f>'графіки '!$C$497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{44F86642-C1CB-41AE-9299-DEC17E953012}</c15:txfldGUID>
                      <c15:f>'графіки '!$C$497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D81C-45E9-849B-D1FDDF4D347A}"/>
                </c:ext>
              </c:extLst>
            </c:dLbl>
            <c:dLbl>
              <c:idx val="23"/>
              <c:tx>
                <c:strRef>
                  <c:f>'графіки '!$C$498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{1D7603B3-0011-4E29-B8E1-C3CAAC45AA37}</c15:txfldGUID>
                      <c15:f>'графіки '!$C$498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D81C-45E9-849B-D1FDDF4D347A}"/>
                </c:ext>
              </c:extLst>
            </c:dLbl>
            <c:dLbl>
              <c:idx val="24"/>
              <c:tx>
                <c:strRef>
                  <c:f>'графіки '!$C$499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{D1D1279C-7613-405D-B672-839EDA525FCE}</c15:txfldGUID>
                      <c15:f>'графіки '!$C$499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D81C-45E9-849B-D1FDDF4D347A}"/>
                </c:ext>
              </c:extLst>
            </c:dLbl>
            <c:dLbl>
              <c:idx val="25"/>
              <c:tx>
                <c:strRef>
                  <c:f>'графіки '!$C$500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{79550B5A-3FE1-4BE5-9635-8E9D5F5D3114}</c15:txfldGUID>
                      <c15:f>'графіки '!$C$500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D81C-45E9-849B-D1FDDF4D347A}"/>
                </c:ext>
              </c:extLst>
            </c:dLbl>
            <c:dLbl>
              <c:idx val="26"/>
              <c:tx>
                <c:strRef>
                  <c:f>'графіки '!$C$501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{0A8D9BF5-6C51-4D6A-8785-0C3E28FB17E6}</c15:txfldGUID>
                      <c15:f>'графіки '!$C$501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D81C-45E9-849B-D1FDDF4D347A}"/>
                </c:ext>
              </c:extLst>
            </c:dLbl>
            <c:dLbl>
              <c:idx val="27"/>
              <c:tx>
                <c:strRef>
                  <c:f>'графіки '!$C$502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{5A6005D6-6996-41C4-970F-2FE9E24D1CCA}</c15:txfldGUID>
                      <c15:f>'графіки '!$C$502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D81C-45E9-849B-D1FDDF4D347A}"/>
                </c:ext>
              </c:extLst>
            </c:dLbl>
            <c:dLbl>
              <c:idx val="28"/>
              <c:tx>
                <c:strRef>
                  <c:f>'графіки '!$C$503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{5FE6E581-A011-4BE9-A37C-50FD79E08126}</c15:txfldGUID>
                      <c15:f>'графіки '!$C$503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C-D81C-45E9-849B-D1FDDF4D347A}"/>
                </c:ext>
              </c:extLst>
            </c:dLbl>
            <c:dLbl>
              <c:idx val="29"/>
              <c:tx>
                <c:strRef>
                  <c:f>'графіки '!$C$504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{2DADC15B-C645-4B88-BE2B-814EEDADFB55}</c15:txfldGUID>
                      <c15:f>'графіки '!$C$504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D-D81C-45E9-849B-D1FDDF4D347A}"/>
                </c:ext>
              </c:extLst>
            </c:dLbl>
            <c:dLbl>
              <c:idx val="30"/>
              <c:tx>
                <c:strRef>
                  <c:f>'графіки '!$C$505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{A1D10CE7-51F8-4B90-80DC-68A4CD52AF11}</c15:txfldGUID>
                      <c15:f>'графіки '!$C$505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E-D81C-45E9-849B-D1FDDF4D347A}"/>
                </c:ext>
              </c:extLst>
            </c:dLbl>
            <c:dLbl>
              <c:idx val="31"/>
              <c:tx>
                <c:strRef>
                  <c:f>'графіки '!$C$506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{82FE96A9-7408-46EC-AF34-FC8D7FC9CA8C}</c15:txfldGUID>
                      <c15:f>'графіки '!$C$506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F-D81C-45E9-849B-D1FDDF4D347A}"/>
                </c:ext>
              </c:extLst>
            </c:dLbl>
            <c:dLbl>
              <c:idx val="32"/>
              <c:tx>
                <c:strRef>
                  <c:f>'графіки '!$C$507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{2E690C48-10F4-4F5B-A430-362D4785D054}</c15:txfldGUID>
                      <c15:f>'графіки '!$C$507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0-D81C-45E9-849B-D1FDDF4D347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'!$F$475:$F$507</c:f>
              <c:numCache>
                <c:formatCode>#,##0_ ;[Red]\-#,##0\ </c:formatCode>
                <c:ptCount val="33"/>
                <c:pt idx="0">
                  <c:v>1128.692</c:v>
                </c:pt>
                <c:pt idx="1">
                  <c:v>1154.0574999999999</c:v>
                </c:pt>
                <c:pt idx="2">
                  <c:v>448.09989999999999</c:v>
                </c:pt>
                <c:pt idx="3">
                  <c:v>1110.9395</c:v>
                </c:pt>
                <c:pt idx="4">
                  <c:v>1075.9125999999999</c:v>
                </c:pt>
                <c:pt idx="5">
                  <c:v>525.05340000000001</c:v>
                </c:pt>
                <c:pt idx="6">
                  <c:v>973.62660000000005</c:v>
                </c:pt>
                <c:pt idx="7">
                  <c:v>2422.9497000000001</c:v>
                </c:pt>
                <c:pt idx="8">
                  <c:v>816.07389999999998</c:v>
                </c:pt>
                <c:pt idx="9">
                  <c:v>719.37670000000003</c:v>
                </c:pt>
                <c:pt idx="10">
                  <c:v>2101.0466999999999</c:v>
                </c:pt>
                <c:pt idx="11">
                  <c:v>3066.7701999999999</c:v>
                </c:pt>
                <c:pt idx="12">
                  <c:v>4593.8903</c:v>
                </c:pt>
                <c:pt idx="13">
                  <c:v>5602.4457000000002</c:v>
                </c:pt>
                <c:pt idx="14">
                  <c:v>3396.5138000000002</c:v>
                </c:pt>
              </c:numCache>
            </c:numRef>
          </c:xVal>
          <c:yVal>
            <c:numRef>
              <c:f>'графіки '!$G$475:$G$507</c:f>
              <c:numCache>
                <c:formatCode>#,##0.0_ ;[Red]\-#,##0.0\ </c:formatCode>
                <c:ptCount val="33"/>
                <c:pt idx="0">
                  <c:v>9.4</c:v>
                </c:pt>
                <c:pt idx="1">
                  <c:v>10.1</c:v>
                </c:pt>
                <c:pt idx="2">
                  <c:v>5.5</c:v>
                </c:pt>
                <c:pt idx="3">
                  <c:v>8</c:v>
                </c:pt>
                <c:pt idx="4">
                  <c:v>7.5</c:v>
                </c:pt>
                <c:pt idx="5">
                  <c:v>6.5</c:v>
                </c:pt>
                <c:pt idx="6">
                  <c:v>7</c:v>
                </c:pt>
                <c:pt idx="7">
                  <c:v>22</c:v>
                </c:pt>
                <c:pt idx="8">
                  <c:v>7</c:v>
                </c:pt>
                <c:pt idx="9">
                  <c:v>9</c:v>
                </c:pt>
                <c:pt idx="10">
                  <c:v>11.5</c:v>
                </c:pt>
                <c:pt idx="11">
                  <c:v>15.2</c:v>
                </c:pt>
                <c:pt idx="12">
                  <c:v>18.600000000000001</c:v>
                </c:pt>
                <c:pt idx="13">
                  <c:v>22</c:v>
                </c:pt>
                <c:pt idx="14">
                  <c:v>26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1-D81C-45E9-849B-D1FDDF4D347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7627264"/>
        <c:axId val="127629184"/>
      </c:scatterChart>
      <c:valAx>
        <c:axId val="127627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7629184"/>
        <c:crosses val="autoZero"/>
        <c:crossBetween val="midCat"/>
      </c:valAx>
      <c:valAx>
        <c:axId val="12762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7627264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ОС Полтавської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4488796917048033"/>
          <c:w val="0.89250378787878792"/>
          <c:h val="0.75531851858502008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'!$C$510</c:f>
                  <c:strCache>
                    <c:ptCount val="1"/>
                    <c:pt idx="0">
                      <c:v>Гадяцький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{AD90CE54-7092-4493-B3E7-FA20D1C0BF68}</c15:txfldGUID>
                      <c15:f>'графіки '!$C$510</c15:f>
                      <c15:dlblFieldTableCache>
                        <c:ptCount val="1"/>
                        <c:pt idx="0">
                          <c:v>Гадяцький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5FE3-4705-B103-A72230CE85AA}"/>
                </c:ext>
              </c:extLst>
            </c:dLbl>
            <c:dLbl>
              <c:idx val="1"/>
              <c:tx>
                <c:strRef>
                  <c:f>'графіки '!$C$511</c:f>
                  <c:strCache>
                    <c:ptCount val="1"/>
                    <c:pt idx="0">
                      <c:v>Глобинський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{71BDB774-559E-45C5-AD70-C71EF82C2A7C}</c15:txfldGUID>
                      <c15:f>'графіки '!$C$511</c15:f>
                      <c15:dlblFieldTableCache>
                        <c:ptCount val="1"/>
                        <c:pt idx="0">
                          <c:v>Глобинський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5FE3-4705-B103-A72230CE85AA}"/>
                </c:ext>
              </c:extLst>
            </c:dLbl>
            <c:dLbl>
              <c:idx val="2"/>
              <c:tx>
                <c:strRef>
                  <c:f>'графіки '!$C$512</c:f>
                  <c:strCache>
                    <c:ptCount val="1"/>
                    <c:pt idx="0">
                      <c:v>Горішньоплавнівський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{C1B96447-0F56-44E6-8FB3-567A5285AD78}</c15:txfldGUID>
                      <c15:f>'графіки '!$C$512</c15:f>
                      <c15:dlblFieldTableCache>
                        <c:ptCount val="1"/>
                        <c:pt idx="0">
                          <c:v>Горішньоплавнівський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5FE3-4705-B103-A72230CE85AA}"/>
                </c:ext>
              </c:extLst>
            </c:dLbl>
            <c:dLbl>
              <c:idx val="3"/>
              <c:tx>
                <c:strRef>
                  <c:f>'графіки '!$C$513</c:f>
                  <c:strCache>
                    <c:ptCount val="1"/>
                    <c:pt idx="0">
                      <c:v>Диканський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{A7A3FBA4-6871-43BE-8207-E0E6EB30A915}</c15:txfldGUID>
                      <c15:f>'графіки '!$C$513</c15:f>
                      <c15:dlblFieldTableCache>
                        <c:ptCount val="1"/>
                        <c:pt idx="0">
                          <c:v>Диканський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5FE3-4705-B103-A72230CE85AA}"/>
                </c:ext>
              </c:extLst>
            </c:dLbl>
            <c:dLbl>
              <c:idx val="4"/>
              <c:tx>
                <c:strRef>
                  <c:f>'графіки '!$C$514</c:f>
                  <c:strCache>
                    <c:ptCount val="1"/>
                    <c:pt idx="0">
                      <c:v>Карлівський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{B4BD3621-145E-44EC-B75B-3263C09AB7F6}</c15:txfldGUID>
                      <c15:f>'графіки '!$C$514</c15:f>
                      <c15:dlblFieldTableCache>
                        <c:ptCount val="1"/>
                        <c:pt idx="0">
                          <c:v>Карлівський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5FE3-4705-B103-A72230CE85AA}"/>
                </c:ext>
              </c:extLst>
            </c:dLbl>
            <c:dLbl>
              <c:idx val="5"/>
              <c:tx>
                <c:strRef>
                  <c:f>'графіки '!$C$515</c:f>
                  <c:strCache>
                    <c:ptCount val="1"/>
                    <c:pt idx="0">
                      <c:v>Кобеляцький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{464E7127-92E6-4735-BAF2-CF633BC1A6F0}</c15:txfldGUID>
                      <c15:f>'графіки '!$C$515</c15:f>
                      <c15:dlblFieldTableCache>
                        <c:ptCount val="1"/>
                        <c:pt idx="0">
                          <c:v>Кобеляцький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5FE3-4705-B103-A72230CE85AA}"/>
                </c:ext>
              </c:extLst>
            </c:dLbl>
            <c:dLbl>
              <c:idx val="6"/>
              <c:tx>
                <c:strRef>
                  <c:f>'графіки '!$C$516</c:f>
                  <c:strCache>
                    <c:ptCount val="1"/>
                    <c:pt idx="0">
                      <c:v>Кременчуцький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{C1DDBFF8-3DCF-4545-A2E3-9CCCFBBC6941}</c15:txfldGUID>
                      <c15:f>'графіки '!$C$516</c15:f>
                      <c15:dlblFieldTableCache>
                        <c:ptCount val="1"/>
                        <c:pt idx="0">
                          <c:v>Кременчуцький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5FE3-4705-B103-A72230CE85AA}"/>
                </c:ext>
              </c:extLst>
            </c:dLbl>
            <c:dLbl>
              <c:idx val="7"/>
              <c:tx>
                <c:strRef>
                  <c:f>'графіки '!$C$517</c:f>
                  <c:strCache>
                    <c:ptCount val="1"/>
                    <c:pt idx="0">
                      <c:v>Лубенський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{0547CDD3-D881-4364-8E5F-B1295536AF35}</c15:txfldGUID>
                      <c15:f>'графіки '!$C$517</c15:f>
                      <c15:dlblFieldTableCache>
                        <c:ptCount val="1"/>
                        <c:pt idx="0">
                          <c:v>Лубенський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5FE3-4705-B103-A72230CE85AA}"/>
                </c:ext>
              </c:extLst>
            </c:dLbl>
            <c:dLbl>
              <c:idx val="8"/>
              <c:tx>
                <c:strRef>
                  <c:f>'графіки '!$C$518</c:f>
                  <c:strCache>
                    <c:ptCount val="1"/>
                    <c:pt idx="0">
                      <c:v>Миргородський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{5BB81235-E7EF-40AB-999E-E777098A1D5B}</c15:txfldGUID>
                      <c15:f>'графіки '!$C$518</c15:f>
                      <c15:dlblFieldTableCache>
                        <c:ptCount val="1"/>
                        <c:pt idx="0">
                          <c:v>Миргородський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5FE3-4705-B103-A72230CE85AA}"/>
                </c:ext>
              </c:extLst>
            </c:dLbl>
            <c:dLbl>
              <c:idx val="9"/>
              <c:tx>
                <c:strRef>
                  <c:f>'графіки '!$C$519</c:f>
                  <c:strCache>
                    <c:ptCount val="1"/>
                    <c:pt idx="0">
                      <c:v>Окружний суд міста Полтави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{34049EE3-679A-4243-9EC7-D2F108963557}</c15:txfldGUID>
                      <c15:f>'графіки '!$C$519</c15:f>
                      <c15:dlblFieldTableCache>
                        <c:ptCount val="1"/>
                        <c:pt idx="0">
                          <c:v>Окружний суд міста Полтави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5FE3-4705-B103-A72230CE85AA}"/>
                </c:ext>
              </c:extLst>
            </c:dLbl>
            <c:dLbl>
              <c:idx val="10"/>
              <c:tx>
                <c:strRef>
                  <c:f>'графіки '!$C$520</c:f>
                  <c:strCache>
                    <c:ptCount val="1"/>
                    <c:pt idx="0">
                      <c:v>Пирятинський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{B0DCE208-A285-4AD3-88B2-6F0C15DAABAB}</c15:txfldGUID>
                      <c15:f>'графіки '!$C$520</c15:f>
                      <c15:dlblFieldTableCache>
                        <c:ptCount val="1"/>
                        <c:pt idx="0">
                          <c:v>Пирятинський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5FE3-4705-B103-A72230CE85AA}"/>
                </c:ext>
              </c:extLst>
            </c:dLbl>
            <c:dLbl>
              <c:idx val="11"/>
              <c:tx>
                <c:strRef>
                  <c:f>'графіки '!$C$521</c:f>
                  <c:strCache>
                    <c:ptCount val="1"/>
                    <c:pt idx="0">
                      <c:v>Полтавський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{D42DD636-C1DB-46B5-B577-204B09E29D2A}</c15:txfldGUID>
                      <c15:f>'графіки '!$C$521</c15:f>
                      <c15:dlblFieldTableCache>
                        <c:ptCount val="1"/>
                        <c:pt idx="0">
                          <c:v>Полтавський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5FE3-4705-B103-A72230CE85AA}"/>
                </c:ext>
              </c:extLst>
            </c:dLbl>
            <c:dLbl>
              <c:idx val="12"/>
              <c:tx>
                <c:strRef>
                  <c:f>'графіки '!$C$522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{CA5309E6-0940-4AC0-A1C5-01132995D5C1}</c15:txfldGUID>
                      <c15:f>'графіки '!$C$522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5FE3-4705-B103-A72230CE85AA}"/>
                </c:ext>
              </c:extLst>
            </c:dLbl>
            <c:dLbl>
              <c:idx val="13"/>
              <c:tx>
                <c:strRef>
                  <c:f>'графіки '!$C$523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{F9F715E7-0AF0-41E1-AA4D-BDE5F6662E3E}</c15:txfldGUID>
                      <c15:f>'графіки '!$C$523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5FE3-4705-B103-A72230CE85AA}"/>
                </c:ext>
              </c:extLst>
            </c:dLbl>
            <c:dLbl>
              <c:idx val="14"/>
              <c:tx>
                <c:strRef>
                  <c:f>'графіки '!$C$524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{2D33F68C-255C-4A52-B866-AF3B21648948}</c15:txfldGUID>
                      <c15:f>'графіки '!$C$524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5FE3-4705-B103-A72230CE85AA}"/>
                </c:ext>
              </c:extLst>
            </c:dLbl>
            <c:dLbl>
              <c:idx val="15"/>
              <c:tx>
                <c:strRef>
                  <c:f>'графіки '!$C$525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{866BB545-79AA-4863-9F32-97B52FB0CF2B}</c15:txfldGUID>
                      <c15:f>'графіки '!$C$525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5FE3-4705-B103-A72230CE85AA}"/>
                </c:ext>
              </c:extLst>
            </c:dLbl>
            <c:dLbl>
              <c:idx val="16"/>
              <c:tx>
                <c:strRef>
                  <c:f>'графіки '!$C$526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{69629E10-00C9-4E04-AFC3-3B3F9750E503}</c15:txfldGUID>
                      <c15:f>'графіки '!$C$526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5FE3-4705-B103-A72230CE85AA}"/>
                </c:ext>
              </c:extLst>
            </c:dLbl>
            <c:dLbl>
              <c:idx val="17"/>
              <c:tx>
                <c:strRef>
                  <c:f>'графіки '!$C$527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{F1E34651-1953-4A4A-A7F9-4530BAC38E35}</c15:txfldGUID>
                      <c15:f>'графіки '!$C$527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5FE3-4705-B103-A72230CE85AA}"/>
                </c:ext>
              </c:extLst>
            </c:dLbl>
            <c:dLbl>
              <c:idx val="18"/>
              <c:tx>
                <c:strRef>
                  <c:f>'графіки '!$C$528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{2E842FD8-9C44-469F-95D8-0188E2AC75B7}</c15:txfldGUID>
                      <c15:f>'графіки '!$C$528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5FE3-4705-B103-A72230CE85AA}"/>
                </c:ext>
              </c:extLst>
            </c:dLbl>
            <c:dLbl>
              <c:idx val="19"/>
              <c:tx>
                <c:strRef>
                  <c:f>'графіки '!$C$529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{35AD7A20-B8D2-4BCE-9A79-2A5F0F85649E}</c15:txfldGUID>
                      <c15:f>'графіки '!$C$529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5FE3-4705-B103-A72230CE85AA}"/>
                </c:ext>
              </c:extLst>
            </c:dLbl>
            <c:dLbl>
              <c:idx val="20"/>
              <c:tx>
                <c:strRef>
                  <c:f>'графіки '!$C$530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{2679DD3A-3E20-42BF-82FE-D38EA4CBAF78}</c15:txfldGUID>
                      <c15:f>'графіки '!$C$530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5FE3-4705-B103-A72230CE85AA}"/>
                </c:ext>
              </c:extLst>
            </c:dLbl>
            <c:dLbl>
              <c:idx val="21"/>
              <c:tx>
                <c:strRef>
                  <c:f>'графіки '!$C$531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{C29549AB-B95E-4DBD-AFBF-488E2019A277}</c15:txfldGUID>
                      <c15:f>'графіки '!$C$531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5FE3-4705-B103-A72230CE85AA}"/>
                </c:ext>
              </c:extLst>
            </c:dLbl>
            <c:dLbl>
              <c:idx val="22"/>
              <c:tx>
                <c:strRef>
                  <c:f>'графіки '!$C$532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{CBE80F6E-006E-4077-BBCC-BC50907D1F4C}</c15:txfldGUID>
                      <c15:f>'графіки '!$C$532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5FE3-4705-B103-A72230CE85AA}"/>
                </c:ext>
              </c:extLst>
            </c:dLbl>
            <c:dLbl>
              <c:idx val="23"/>
              <c:tx>
                <c:strRef>
                  <c:f>'графіки '!$C$533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{0E5FFCBE-113D-4606-97DC-EB2E2B12CDA8}</c15:txfldGUID>
                      <c15:f>'графіки '!$C$533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5FE3-4705-B103-A72230CE85AA}"/>
                </c:ext>
              </c:extLst>
            </c:dLbl>
            <c:dLbl>
              <c:idx val="24"/>
              <c:tx>
                <c:strRef>
                  <c:f>'графіки '!$C$534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{937D6001-FDF0-4FDF-A313-9CF17B232426}</c15:txfldGUID>
                      <c15:f>'графіки '!$C$534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5FE3-4705-B103-A72230CE85AA}"/>
                </c:ext>
              </c:extLst>
            </c:dLbl>
            <c:dLbl>
              <c:idx val="25"/>
              <c:tx>
                <c:strRef>
                  <c:f>'графіки '!$C$535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{5D76502A-3B22-45FF-A8D3-59B080E4B33F}</c15:txfldGUID>
                      <c15:f>'графіки '!$C$535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5FE3-4705-B103-A72230CE85AA}"/>
                </c:ext>
              </c:extLst>
            </c:dLbl>
            <c:dLbl>
              <c:idx val="26"/>
              <c:tx>
                <c:strRef>
                  <c:f>'графіки '!$C$536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{45447880-4CCF-4AC3-938F-D188E0E48383}</c15:txfldGUID>
                      <c15:f>'графіки '!$C$536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5FE3-4705-B103-A72230CE85AA}"/>
                </c:ext>
              </c:extLst>
            </c:dLbl>
            <c:dLbl>
              <c:idx val="27"/>
              <c:tx>
                <c:strRef>
                  <c:f>'графіки '!$C$537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{A25B054D-4483-4A42-9A57-5EE572EC709F}</c15:txfldGUID>
                      <c15:f>'графіки '!$C$537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5FE3-4705-B103-A72230CE85AA}"/>
                </c:ext>
              </c:extLst>
            </c:dLbl>
            <c:dLbl>
              <c:idx val="28"/>
              <c:tx>
                <c:strRef>
                  <c:f>'графіки '!$C$538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{F924DF5E-0200-46A7-A5C5-AC033F5CD64A}</c15:txfldGUID>
                      <c15:f>'графіки '!$C$538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C-5FE3-4705-B103-A72230CE85AA}"/>
                </c:ext>
              </c:extLst>
            </c:dLbl>
            <c:dLbl>
              <c:idx val="29"/>
              <c:tx>
                <c:strRef>
                  <c:f>'графіки '!$C$539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{7F30E0CA-AABD-4C3B-84E1-3E6EF812FB71}</c15:txfldGUID>
                      <c15:f>'графіки '!$C$539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D-5FE3-4705-B103-A72230CE85AA}"/>
                </c:ext>
              </c:extLst>
            </c:dLbl>
            <c:dLbl>
              <c:idx val="30"/>
              <c:tx>
                <c:strRef>
                  <c:f>'графіки '!$C$540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{95D22CFE-CDE2-43D4-843A-A30849699C62}</c15:txfldGUID>
                      <c15:f>'графіки '!$C$540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E-5FE3-4705-B103-A72230CE85A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'!$F$510:$F$540</c:f>
              <c:numCache>
                <c:formatCode>#,##0_ ;[Red]\-#,##0\ </c:formatCode>
                <c:ptCount val="31"/>
                <c:pt idx="0">
                  <c:v>811.798</c:v>
                </c:pt>
                <c:pt idx="1">
                  <c:v>1138.5104000000001</c:v>
                </c:pt>
                <c:pt idx="2">
                  <c:v>664.1114</c:v>
                </c:pt>
                <c:pt idx="3">
                  <c:v>381.2115</c:v>
                </c:pt>
                <c:pt idx="4">
                  <c:v>966.01260000000002</c:v>
                </c:pt>
                <c:pt idx="5">
                  <c:v>839.01050000000009</c:v>
                </c:pt>
                <c:pt idx="6">
                  <c:v>3618.2051000000001</c:v>
                </c:pt>
                <c:pt idx="7">
                  <c:v>1439.1366</c:v>
                </c:pt>
                <c:pt idx="8">
                  <c:v>1162.4601</c:v>
                </c:pt>
                <c:pt idx="9">
                  <c:v>5059.8049000000001</c:v>
                </c:pt>
                <c:pt idx="10">
                  <c:v>641.21019999999999</c:v>
                </c:pt>
                <c:pt idx="11">
                  <c:v>703.93059999999991</c:v>
                </c:pt>
              </c:numCache>
            </c:numRef>
          </c:xVal>
          <c:yVal>
            <c:numRef>
              <c:f>'графіки '!$G$510:$G$540</c:f>
              <c:numCache>
                <c:formatCode>#,##0.0_ ;[Red]\-#,##0.0\ </c:formatCode>
                <c:ptCount val="31"/>
                <c:pt idx="0">
                  <c:v>6</c:v>
                </c:pt>
                <c:pt idx="1">
                  <c:v>7</c:v>
                </c:pt>
                <c:pt idx="2">
                  <c:v>4.5</c:v>
                </c:pt>
                <c:pt idx="3">
                  <c:v>4.8</c:v>
                </c:pt>
                <c:pt idx="4">
                  <c:v>5.7</c:v>
                </c:pt>
                <c:pt idx="5">
                  <c:v>5</c:v>
                </c:pt>
                <c:pt idx="6">
                  <c:v>19</c:v>
                </c:pt>
                <c:pt idx="7">
                  <c:v>7</c:v>
                </c:pt>
                <c:pt idx="8">
                  <c:v>8</c:v>
                </c:pt>
                <c:pt idx="9">
                  <c:v>32.299999999999997</c:v>
                </c:pt>
                <c:pt idx="10">
                  <c:v>7.5</c:v>
                </c:pt>
                <c:pt idx="11">
                  <c:v>8.1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F-5FE3-4705-B103-A72230CE85A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7389696"/>
        <c:axId val="127391616"/>
      </c:scatterChart>
      <c:valAx>
        <c:axId val="127389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7391616"/>
        <c:crosses val="autoZero"/>
        <c:crossBetween val="midCat"/>
      </c:valAx>
      <c:valAx>
        <c:axId val="12739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7389696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ОС Рівненської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22478619622400034"/>
          <c:y val="1.155533435632920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4500459232612009"/>
          <c:w val="0.89250378787878792"/>
          <c:h val="0.7552019774947734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'!$C$543</c:f>
                  <c:strCache>
                    <c:ptCount val="1"/>
                    <c:pt idx="0">
                      <c:v>Володимирецький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{74664907-B40C-4E29-8852-5FCF8A79B218}</c15:txfldGUID>
                      <c15:f>'графіки '!$C$543</c15:f>
                      <c15:dlblFieldTableCache>
                        <c:ptCount val="1"/>
                        <c:pt idx="0">
                          <c:v>Володимирецький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C1F5-448B-A88E-69E790BAA3E6}"/>
                </c:ext>
              </c:extLst>
            </c:dLbl>
            <c:dLbl>
              <c:idx val="1"/>
              <c:tx>
                <c:strRef>
                  <c:f>'графіки '!$C$544</c:f>
                  <c:strCache>
                    <c:ptCount val="1"/>
                    <c:pt idx="0">
                      <c:v>Гощанський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{4DBC44E7-2C76-4E36-A422-07B8448AB87B}</c15:txfldGUID>
                      <c15:f>'графіки '!$C$544</c15:f>
                      <c15:dlblFieldTableCache>
                        <c:ptCount val="1"/>
                        <c:pt idx="0">
                          <c:v>Гощанський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C1F5-448B-A88E-69E790BAA3E6}"/>
                </c:ext>
              </c:extLst>
            </c:dLbl>
            <c:dLbl>
              <c:idx val="2"/>
              <c:tx>
                <c:strRef>
                  <c:f>'графіки '!$C$545</c:f>
                  <c:strCache>
                    <c:ptCount val="1"/>
                    <c:pt idx="0">
                      <c:v>Дубенський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{4EA0EA7E-A2DE-415D-BD2F-4290EB110B11}</c15:txfldGUID>
                      <c15:f>'графіки '!$C$545</c15:f>
                      <c15:dlblFieldTableCache>
                        <c:ptCount val="1"/>
                        <c:pt idx="0">
                          <c:v>Дубенський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C1F5-448B-A88E-69E790BAA3E6}"/>
                </c:ext>
              </c:extLst>
            </c:dLbl>
            <c:dLbl>
              <c:idx val="3"/>
              <c:tx>
                <c:strRef>
                  <c:f>'графіки '!$C$546</c:f>
                  <c:strCache>
                    <c:ptCount val="1"/>
                    <c:pt idx="0">
                      <c:v>Дубровицький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{2F1BBE79-AD11-46D2-B4F3-8DAEDE8484DE}</c15:txfldGUID>
                      <c15:f>'графіки '!$C$546</c15:f>
                      <c15:dlblFieldTableCache>
                        <c:ptCount val="1"/>
                        <c:pt idx="0">
                          <c:v>Дубровицький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C1F5-448B-A88E-69E790BAA3E6}"/>
                </c:ext>
              </c:extLst>
            </c:dLbl>
            <c:dLbl>
              <c:idx val="4"/>
              <c:tx>
                <c:strRef>
                  <c:f>'графіки '!$C$547</c:f>
                  <c:strCache>
                    <c:ptCount val="1"/>
                    <c:pt idx="0">
                      <c:v>Здолбунівський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{90431331-BE62-4998-A2E7-38C282F7BD75}</c15:txfldGUID>
                      <c15:f>'графіки '!$C$547</c15:f>
                      <c15:dlblFieldTableCache>
                        <c:ptCount val="1"/>
                        <c:pt idx="0">
                          <c:v>Здолбунівський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C1F5-448B-A88E-69E790BAA3E6}"/>
                </c:ext>
              </c:extLst>
            </c:dLbl>
            <c:dLbl>
              <c:idx val="5"/>
              <c:tx>
                <c:strRef>
                  <c:f>'графіки '!$C$548</c:f>
                  <c:strCache>
                    <c:ptCount val="1"/>
                    <c:pt idx="0">
                      <c:v>Костопільський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{282F4C03-FB5B-4A98-A34D-206298230B38}</c15:txfldGUID>
                      <c15:f>'графіки '!$C$548</c15:f>
                      <c15:dlblFieldTableCache>
                        <c:ptCount val="1"/>
                        <c:pt idx="0">
                          <c:v>Костопільський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C1F5-448B-A88E-69E790BAA3E6}"/>
                </c:ext>
              </c:extLst>
            </c:dLbl>
            <c:dLbl>
              <c:idx val="6"/>
              <c:tx>
                <c:strRef>
                  <c:f>'графіки '!$C$549</c:f>
                  <c:strCache>
                    <c:ptCount val="1"/>
                    <c:pt idx="0">
                      <c:v>Рівненський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{C6FED0C0-A9C0-43D2-A40C-4252F0BB4503}</c15:txfldGUID>
                      <c15:f>'графіки '!$C$549</c15:f>
                      <c15:dlblFieldTableCache>
                        <c:ptCount val="1"/>
                        <c:pt idx="0">
                          <c:v>Рівненський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C1F5-448B-A88E-69E790BAA3E6}"/>
                </c:ext>
              </c:extLst>
            </c:dLbl>
            <c:dLbl>
              <c:idx val="7"/>
              <c:tx>
                <c:strRef>
                  <c:f>'графіки '!$C$550</c:f>
                  <c:strCache>
                    <c:ptCount val="1"/>
                    <c:pt idx="0">
                      <c:v>Сарненький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{2B5FAD08-C91D-4E38-9DDC-B126F00ABD44}</c15:txfldGUID>
                      <c15:f>'графіки '!$C$550</c15:f>
                      <c15:dlblFieldTableCache>
                        <c:ptCount val="1"/>
                        <c:pt idx="0">
                          <c:v>Сарненький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C1F5-448B-A88E-69E790BAA3E6}"/>
                </c:ext>
              </c:extLst>
            </c:dLbl>
            <c:dLbl>
              <c:idx val="8"/>
              <c:tx>
                <c:strRef>
                  <c:f>'графіки '!$C$551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{EB7630D5-7F7A-41C1-90D8-912FC0B4EAFA}</c15:txfldGUID>
                      <c15:f>'графіки '!$C$551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C1F5-448B-A88E-69E790BAA3E6}"/>
                </c:ext>
              </c:extLst>
            </c:dLbl>
            <c:dLbl>
              <c:idx val="9"/>
              <c:tx>
                <c:strRef>
                  <c:f>'графіки '!$C$552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{508E8C1C-73DF-4CA7-9B56-ED34313C5DA9}</c15:txfldGUID>
                      <c15:f>'графіки '!$C$552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C1F5-448B-A88E-69E790BAA3E6}"/>
                </c:ext>
              </c:extLst>
            </c:dLbl>
            <c:dLbl>
              <c:idx val="10"/>
              <c:tx>
                <c:strRef>
                  <c:f>'графіки '!$C$553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{5E32C9E0-6EA2-4846-BD40-A3259839F94C}</c15:txfldGUID>
                      <c15:f>'графіки '!$C$553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C1F5-448B-A88E-69E790BAA3E6}"/>
                </c:ext>
              </c:extLst>
            </c:dLbl>
            <c:dLbl>
              <c:idx val="11"/>
              <c:tx>
                <c:strRef>
                  <c:f>'графіки '!$C$554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{108F5F41-5D45-4008-8D40-4466C4AF4E6E}</c15:txfldGUID>
                      <c15:f>'графіки '!$C$554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C1F5-448B-A88E-69E790BAA3E6}"/>
                </c:ext>
              </c:extLst>
            </c:dLbl>
            <c:dLbl>
              <c:idx val="12"/>
              <c:tx>
                <c:strRef>
                  <c:f>'графіки '!$C$555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{2B9C1AF9-2011-4E8C-9701-A77B64128C5D}</c15:txfldGUID>
                      <c15:f>'графіки '!$C$555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C1F5-448B-A88E-69E790BAA3E6}"/>
                </c:ext>
              </c:extLst>
            </c:dLbl>
            <c:dLbl>
              <c:idx val="13"/>
              <c:tx>
                <c:strRef>
                  <c:f>'графіки '!$C$556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{18C9CD93-8AB9-416F-9A3A-485C5ACEA052}</c15:txfldGUID>
                      <c15:f>'графіки '!$C$556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C1F5-448B-A88E-69E790BAA3E6}"/>
                </c:ext>
              </c:extLst>
            </c:dLbl>
            <c:dLbl>
              <c:idx val="14"/>
              <c:tx>
                <c:strRef>
                  <c:f>'графіки '!$C$557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{B8A9AE1C-3BD4-426B-9326-CC2079E9A13E}</c15:txfldGUID>
                      <c15:f>'графіки '!$C$557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C1F5-448B-A88E-69E790BAA3E6}"/>
                </c:ext>
              </c:extLst>
            </c:dLbl>
            <c:dLbl>
              <c:idx val="15"/>
              <c:tx>
                <c:strRef>
                  <c:f>'графіки '!$C$558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{0043C2B1-5394-4437-A49E-8DB9A03C531A}</c15:txfldGUID>
                      <c15:f>'графіки '!$C$558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C1F5-448B-A88E-69E790BAA3E6}"/>
                </c:ext>
              </c:extLst>
            </c:dLbl>
            <c:dLbl>
              <c:idx val="16"/>
              <c:tx>
                <c:strRef>
                  <c:f>'графіки '!$C$559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{DA5BEA6C-93E7-4A7C-BB7F-09C915AA5BFC}</c15:txfldGUID>
                      <c15:f>'графіки '!$C$559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C1F5-448B-A88E-69E790BAA3E6}"/>
                </c:ext>
              </c:extLst>
            </c:dLbl>
            <c:dLbl>
              <c:idx val="17"/>
              <c:tx>
                <c:strRef>
                  <c:f>'графіки '!$C$560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{56D6F2B0-6588-4CB3-8E0E-3D33ECE07A79}</c15:txfldGUID>
                      <c15:f>'графіки '!$C$560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C1F5-448B-A88E-69E790BAA3E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'!$F$543:$F$560</c:f>
              <c:numCache>
                <c:formatCode>#,##0_ ;[Red]\-#,##0\ </c:formatCode>
                <c:ptCount val="18"/>
                <c:pt idx="0">
                  <c:v>630.55379999999991</c:v>
                </c:pt>
                <c:pt idx="1">
                  <c:v>535.66809999999998</c:v>
                </c:pt>
                <c:pt idx="2">
                  <c:v>667.23540000000003</c:v>
                </c:pt>
                <c:pt idx="3">
                  <c:v>720.40539999999999</c:v>
                </c:pt>
                <c:pt idx="4">
                  <c:v>845.84660000000008</c:v>
                </c:pt>
                <c:pt idx="5">
                  <c:v>850.42640000000006</c:v>
                </c:pt>
                <c:pt idx="6">
                  <c:v>3845.433</c:v>
                </c:pt>
                <c:pt idx="7">
                  <c:v>882.30039999999997</c:v>
                </c:pt>
              </c:numCache>
            </c:numRef>
          </c:xVal>
          <c:yVal>
            <c:numRef>
              <c:f>'графіки '!$G$543:$G$560</c:f>
              <c:numCache>
                <c:formatCode>#,##0.0_ ;[Red]\-#,##0.0\ </c:formatCode>
                <c:ptCount val="18"/>
                <c:pt idx="0">
                  <c:v>10.3</c:v>
                </c:pt>
                <c:pt idx="1">
                  <c:v>5</c:v>
                </c:pt>
                <c:pt idx="2">
                  <c:v>9.5</c:v>
                </c:pt>
                <c:pt idx="3">
                  <c:v>7</c:v>
                </c:pt>
                <c:pt idx="4">
                  <c:v>8.8000000000000007</c:v>
                </c:pt>
                <c:pt idx="5">
                  <c:v>7</c:v>
                </c:pt>
                <c:pt idx="6">
                  <c:v>30.1</c:v>
                </c:pt>
                <c:pt idx="7">
                  <c:v>7.4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C1F5-448B-A88E-69E790BAA3E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7477248"/>
        <c:axId val="127479168"/>
      </c:scatterChart>
      <c:valAx>
        <c:axId val="127477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7479168"/>
        <c:crosses val="autoZero"/>
        <c:crossBetween val="midCat"/>
      </c:valAx>
      <c:valAx>
        <c:axId val="127479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7477248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ОС Сумської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22465032653816663"/>
          <c:y val="1.541410228531260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6365777516081367"/>
          <c:w val="0.89250378787878792"/>
          <c:h val="0.7365487480608160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'!$C$563</c:f>
                  <c:strCache>
                    <c:ptCount val="1"/>
                    <c:pt idx="0">
                      <c:v>Глухівський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{14CBD738-73A5-4DF8-BA08-93CEDB4281D0}</c15:txfldGUID>
                      <c15:f>'графіки '!$C$563</c15:f>
                      <c15:dlblFieldTableCache>
                        <c:ptCount val="1"/>
                        <c:pt idx="0">
                          <c:v>Глухівський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5358-4CC3-B000-CE23E06E5A9F}"/>
                </c:ext>
              </c:extLst>
            </c:dLbl>
            <c:dLbl>
              <c:idx val="1"/>
              <c:tx>
                <c:strRef>
                  <c:f>'графіки '!$C$564</c:f>
                  <c:strCache>
                    <c:ptCount val="1"/>
                    <c:pt idx="0">
                      <c:v>Конотопський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{A6FE22EF-510E-47C5-AB04-3B3833650733}</c15:txfldGUID>
                      <c15:f>'графіки '!$C$564</c15:f>
                      <c15:dlblFieldTableCache>
                        <c:ptCount val="1"/>
                        <c:pt idx="0">
                          <c:v>Конотопський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5358-4CC3-B000-CE23E06E5A9F}"/>
                </c:ext>
              </c:extLst>
            </c:dLbl>
            <c:dLbl>
              <c:idx val="2"/>
              <c:tx>
                <c:strRef>
                  <c:f>'графіки '!$C$565</c:f>
                  <c:strCache>
                    <c:ptCount val="1"/>
                    <c:pt idx="0">
                      <c:v>Окружний суд міста Сум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{9A084194-6477-4A48-BEFD-06035278D2D9}</c15:txfldGUID>
                      <c15:f>'графіки '!$C$565</c15:f>
                      <c15:dlblFieldTableCache>
                        <c:ptCount val="1"/>
                        <c:pt idx="0">
                          <c:v>Окружний суд міста Сум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5358-4CC3-B000-CE23E06E5A9F}"/>
                </c:ext>
              </c:extLst>
            </c:dLbl>
            <c:dLbl>
              <c:idx val="3"/>
              <c:tx>
                <c:strRef>
                  <c:f>'графіки '!$C$566</c:f>
                  <c:strCache>
                    <c:ptCount val="1"/>
                    <c:pt idx="0">
                      <c:v>Охтирський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{C9A2DD6A-C39D-4EB1-B454-A861F0E94C1B}</c15:txfldGUID>
                      <c15:f>'графіки '!$C$566</c15:f>
                      <c15:dlblFieldTableCache>
                        <c:ptCount val="1"/>
                        <c:pt idx="0">
                          <c:v>Охтирський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5358-4CC3-B000-CE23E06E5A9F}"/>
                </c:ext>
              </c:extLst>
            </c:dLbl>
            <c:dLbl>
              <c:idx val="4"/>
              <c:tx>
                <c:strRef>
                  <c:f>'графіки '!$C$567</c:f>
                  <c:strCache>
                    <c:ptCount val="1"/>
                    <c:pt idx="0">
                      <c:v>Роменський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{C4D935BE-F2EC-4366-9BA9-38E6BD854634}</c15:txfldGUID>
                      <c15:f>'графіки '!$C$567</c15:f>
                      <c15:dlblFieldTableCache>
                        <c:ptCount val="1"/>
                        <c:pt idx="0">
                          <c:v>Роменський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5358-4CC3-B000-CE23E06E5A9F}"/>
                </c:ext>
              </c:extLst>
            </c:dLbl>
            <c:dLbl>
              <c:idx val="5"/>
              <c:tx>
                <c:strRef>
                  <c:f>'графіки '!$C$568</c:f>
                  <c:strCache>
                    <c:ptCount val="1"/>
                    <c:pt idx="0">
                      <c:v>Сумський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{F15FBC48-9A49-48A0-A89F-1679CD87CFCC}</c15:txfldGUID>
                      <c15:f>'графіки '!$C$568</c15:f>
                      <c15:dlblFieldTableCache>
                        <c:ptCount val="1"/>
                        <c:pt idx="0">
                          <c:v>Сумський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5358-4CC3-B000-CE23E06E5A9F}"/>
                </c:ext>
              </c:extLst>
            </c:dLbl>
            <c:dLbl>
              <c:idx val="6"/>
              <c:tx>
                <c:strRef>
                  <c:f>'графіки '!$C$569</c:f>
                  <c:strCache>
                    <c:ptCount val="1"/>
                    <c:pt idx="0">
                      <c:v>Шосткинський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{D9B92A16-CCB2-4AA9-8AC6-D3162854DB11}</c15:txfldGUID>
                      <c15:f>'графіки '!$C$569</c15:f>
                      <c15:dlblFieldTableCache>
                        <c:ptCount val="1"/>
                        <c:pt idx="0">
                          <c:v>Шосткинський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5358-4CC3-B000-CE23E06E5A9F}"/>
                </c:ext>
              </c:extLst>
            </c:dLbl>
            <c:dLbl>
              <c:idx val="7"/>
              <c:tx>
                <c:strRef>
                  <c:f>'графіки '!$C$570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{A5FED202-A592-48D3-9D71-E1D01D53E3AA}</c15:txfldGUID>
                      <c15:f>'графіки '!$C$570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5358-4CC3-B000-CE23E06E5A9F}"/>
                </c:ext>
              </c:extLst>
            </c:dLbl>
            <c:dLbl>
              <c:idx val="8"/>
              <c:tx>
                <c:strRef>
                  <c:f>'графіки '!$C$571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{BE9CB15B-EBBC-437B-BAA6-978C972E2B18}</c15:txfldGUID>
                      <c15:f>'графіки '!$C$571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5358-4CC3-B000-CE23E06E5A9F}"/>
                </c:ext>
              </c:extLst>
            </c:dLbl>
            <c:dLbl>
              <c:idx val="9"/>
              <c:tx>
                <c:strRef>
                  <c:f>'графіки '!$C$572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{01972A5B-B9D4-416F-BE7D-D0BC12975434}</c15:txfldGUID>
                      <c15:f>'графіки '!$C$572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5358-4CC3-B000-CE23E06E5A9F}"/>
                </c:ext>
              </c:extLst>
            </c:dLbl>
            <c:dLbl>
              <c:idx val="10"/>
              <c:tx>
                <c:strRef>
                  <c:f>'графіки '!$C$573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{51E4B8F4-DD89-4D4F-AB51-40734290F948}</c15:txfldGUID>
                      <c15:f>'графіки '!$C$573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5358-4CC3-B000-CE23E06E5A9F}"/>
                </c:ext>
              </c:extLst>
            </c:dLbl>
            <c:dLbl>
              <c:idx val="11"/>
              <c:tx>
                <c:strRef>
                  <c:f>'графіки '!$C$574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{015881C5-B300-4977-8402-C0B7E535985D}</c15:txfldGUID>
                      <c15:f>'графіки '!$C$574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5358-4CC3-B000-CE23E06E5A9F}"/>
                </c:ext>
              </c:extLst>
            </c:dLbl>
            <c:dLbl>
              <c:idx val="12"/>
              <c:tx>
                <c:strRef>
                  <c:f>'графіки '!$C$575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{72BFE35A-116B-4B0F-9ED3-B70F5298E901}</c15:txfldGUID>
                      <c15:f>'графіки '!$C$575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5358-4CC3-B000-CE23E06E5A9F}"/>
                </c:ext>
              </c:extLst>
            </c:dLbl>
            <c:dLbl>
              <c:idx val="13"/>
              <c:tx>
                <c:strRef>
                  <c:f>'графіки '!$C$576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{7C76BE3A-DE03-4F3B-8B89-8F4AAF952B7E}</c15:txfldGUID>
                      <c15:f>'графіки '!$C$576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5358-4CC3-B000-CE23E06E5A9F}"/>
                </c:ext>
              </c:extLst>
            </c:dLbl>
            <c:dLbl>
              <c:idx val="14"/>
              <c:tx>
                <c:strRef>
                  <c:f>'графіки '!$C$577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{35BA5C14-36EA-4C39-B714-E2368C7A9CD1}</c15:txfldGUID>
                      <c15:f>'графіки '!$C$577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5358-4CC3-B000-CE23E06E5A9F}"/>
                </c:ext>
              </c:extLst>
            </c:dLbl>
            <c:dLbl>
              <c:idx val="15"/>
              <c:tx>
                <c:strRef>
                  <c:f>'графіки '!$C$578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{A33461FD-032C-45AE-BACC-4F9DC1FF71C4}</c15:txfldGUID>
                      <c15:f>'графіки '!$C$578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5358-4CC3-B000-CE23E06E5A9F}"/>
                </c:ext>
              </c:extLst>
            </c:dLbl>
            <c:dLbl>
              <c:idx val="16"/>
              <c:tx>
                <c:strRef>
                  <c:f>'графіки '!$C$579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{C18849AA-D2CE-4BC2-AFE2-0B7F30A4CCF0}</c15:txfldGUID>
                      <c15:f>'графіки '!$C$579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5358-4CC3-B000-CE23E06E5A9F}"/>
                </c:ext>
              </c:extLst>
            </c:dLbl>
            <c:dLbl>
              <c:idx val="17"/>
              <c:tx>
                <c:strRef>
                  <c:f>'графіки '!$C$580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{02FA50F8-7B99-4891-927B-A7B0D1BDD94A}</c15:txfldGUID>
                      <c15:f>'графіки '!$C$580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5358-4CC3-B000-CE23E06E5A9F}"/>
                </c:ext>
              </c:extLst>
            </c:dLbl>
            <c:dLbl>
              <c:idx val="18"/>
              <c:tx>
                <c:strRef>
                  <c:f>'графіки '!$C$581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{B65DBACF-824D-48ED-98CF-C1650DEA41F3}</c15:txfldGUID>
                      <c15:f>'графіки '!$C$581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5358-4CC3-B000-CE23E06E5A9F}"/>
                </c:ext>
              </c:extLst>
            </c:dLbl>
            <c:dLbl>
              <c:idx val="19"/>
              <c:tx>
                <c:strRef>
                  <c:f>'графіки '!$C$582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{1217D40C-28EC-4C26-888C-956109A7A397}</c15:txfldGUID>
                      <c15:f>'графіки '!$C$582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5358-4CC3-B000-CE23E06E5A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'!$F$563:$F$582</c:f>
              <c:numCache>
                <c:formatCode>#,##0_ ;[Red]\-#,##0\ </c:formatCode>
                <c:ptCount val="20"/>
                <c:pt idx="0">
                  <c:v>1074.1995999999999</c:v>
                </c:pt>
                <c:pt idx="1">
                  <c:v>1321.7836</c:v>
                </c:pt>
                <c:pt idx="2">
                  <c:v>4920.2528000000002</c:v>
                </c:pt>
                <c:pt idx="3">
                  <c:v>1437.4786999999999</c:v>
                </c:pt>
                <c:pt idx="4">
                  <c:v>1076.4189999999999</c:v>
                </c:pt>
                <c:pt idx="5">
                  <c:v>1628.2741999999998</c:v>
                </c:pt>
                <c:pt idx="6">
                  <c:v>1320.8946999999998</c:v>
                </c:pt>
              </c:numCache>
            </c:numRef>
          </c:xVal>
          <c:yVal>
            <c:numRef>
              <c:f>'графіки '!$G$563:$G$582</c:f>
              <c:numCache>
                <c:formatCode>#,##0.0_ ;[Red]\-#,##0.0\ </c:formatCode>
                <c:ptCount val="20"/>
                <c:pt idx="0">
                  <c:v>8</c:v>
                </c:pt>
                <c:pt idx="1">
                  <c:v>7.5</c:v>
                </c:pt>
                <c:pt idx="2">
                  <c:v>22.5</c:v>
                </c:pt>
                <c:pt idx="3">
                  <c:v>11.2</c:v>
                </c:pt>
                <c:pt idx="4">
                  <c:v>10</c:v>
                </c:pt>
                <c:pt idx="5">
                  <c:v>11</c:v>
                </c:pt>
                <c:pt idx="6">
                  <c:v>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5358-4CC3-B000-CE23E06E5A9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7591168"/>
        <c:axId val="127593088"/>
      </c:scatterChart>
      <c:valAx>
        <c:axId val="127591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7593088"/>
        <c:crosses val="autoZero"/>
        <c:crossBetween val="midCat"/>
      </c:valAx>
      <c:valAx>
        <c:axId val="12759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7591168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uk-UA" sz="1800"/>
              <a:t>Рейтинги </a:t>
            </a:r>
            <a:r>
              <a:rPr lang="uk-UA" sz="1800" u="sng"/>
              <a:t>апеляційних </a:t>
            </a:r>
            <a:r>
              <a:rPr lang="uk-UA" sz="1800" u="sng" baseline="0"/>
              <a:t>господарських </a:t>
            </a:r>
            <a:r>
              <a:rPr lang="uk-UA" sz="1800" u="sng"/>
              <a:t>судів за</a:t>
            </a:r>
            <a:r>
              <a:rPr lang="uk-UA" sz="1800"/>
              <a:t> </a:t>
            </a:r>
            <a:r>
              <a:rPr lang="uk-UA" sz="1800" b="1" i="0" u="none" strike="noStrike" baseline="0">
                <a:effectLst/>
              </a:rPr>
              <a:t> </a:t>
            </a:r>
            <a:r>
              <a:rPr lang="uk-UA" sz="1800" b="1" i="0" baseline="0">
                <a:effectLst/>
              </a:rPr>
              <a:t>І півріччя 2020 року</a:t>
            </a:r>
            <a:endParaRPr lang="ru-RU" sz="1800">
              <a:effectLst/>
            </a:endParaRPr>
          </a:p>
        </c:rich>
      </c:tx>
      <c:layout>
        <c:manualLayout>
          <c:xMode val="edge"/>
          <c:yMode val="edge"/>
          <c:x val="0.12743698493746025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1705555555555555"/>
          <c:w val="0.92423516414141416"/>
          <c:h val="0.8189021367521367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'!$C$63</c:f>
                  <c:strCache>
                    <c:ptCount val="1"/>
                    <c:pt idx="0">
                      <c:v>Східний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{FF583257-0CD3-47D5-94DD-48802928E821}</c15:txfldGUID>
                      <c15:f>'графіки '!$C$63</c15:f>
                      <c15:dlblFieldTableCache>
                        <c:ptCount val="1"/>
                        <c:pt idx="0">
                          <c:v>Східний АГС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E779-4E65-99B4-32C23C5F1181}"/>
                </c:ext>
              </c:extLst>
            </c:dLbl>
            <c:dLbl>
              <c:idx val="1"/>
              <c:tx>
                <c:strRef>
                  <c:f>'графіки '!$C$64</c:f>
                  <c:strCache>
                    <c:ptCount val="1"/>
                    <c:pt idx="0">
                      <c:v>Центральний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{A607AB1B-4190-4BA2-888D-7F374D0DA570}</c15:txfldGUID>
                      <c15:f>'графіки '!$C$64</c15:f>
                      <c15:dlblFieldTableCache>
                        <c:ptCount val="1"/>
                        <c:pt idx="0">
                          <c:v>Центральний АГС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E779-4E65-99B4-32C23C5F1181}"/>
                </c:ext>
              </c:extLst>
            </c:dLbl>
            <c:dLbl>
              <c:idx val="2"/>
              <c:tx>
                <c:strRef>
                  <c:f>'графіки '!$C$65</c:f>
                  <c:strCache>
                    <c:ptCount val="1"/>
                    <c:pt idx="0">
                      <c:v>Південно-західний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{191EF136-B8A7-43CA-8012-4D4D5CEBDBB6}</c15:txfldGUID>
                      <c15:f>'графіки '!$C$65</c15:f>
                      <c15:dlblFieldTableCache>
                        <c:ptCount val="1"/>
                        <c:pt idx="0">
                          <c:v>Південно-західний АГС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E779-4E65-99B4-32C23C5F1181}"/>
                </c:ext>
              </c:extLst>
            </c:dLbl>
            <c:dLbl>
              <c:idx val="3"/>
              <c:tx>
                <c:strRef>
                  <c:f>'графіки '!$C$66</c:f>
                  <c:strCache>
                    <c:ptCount val="1"/>
                    <c:pt idx="0">
                      <c:v>Північний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{F41C5E7E-010B-489F-854D-7EE29B0403F3}</c15:txfldGUID>
                      <c15:f>'графіки '!$C$66</c15:f>
                      <c15:dlblFieldTableCache>
                        <c:ptCount val="1"/>
                        <c:pt idx="0">
                          <c:v>Північний АГС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E779-4E65-99B4-32C23C5F1181}"/>
                </c:ext>
              </c:extLst>
            </c:dLbl>
            <c:dLbl>
              <c:idx val="4"/>
              <c:tx>
                <c:strRef>
                  <c:f>'графіки '!$C$67</c:f>
                  <c:strCache>
                    <c:ptCount val="1"/>
                    <c:pt idx="0">
                      <c:v>Північно-західний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{50E27654-A2A0-470B-BEC7-77B42A9D819F}</c15:txfldGUID>
                      <c15:f>'графіки '!$C$67</c15:f>
                      <c15:dlblFieldTableCache>
                        <c:ptCount val="1"/>
                        <c:pt idx="0">
                          <c:v>Північно-західний АГС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E779-4E65-99B4-32C23C5F1181}"/>
                </c:ext>
              </c:extLst>
            </c:dLbl>
            <c:dLbl>
              <c:idx val="5"/>
              <c:layout>
                <c:manualLayout>
                  <c:x val="-3.5955933609171924E-2"/>
                  <c:y val="3.0701362967266586E-2"/>
                </c:manualLayout>
              </c:layout>
              <c:tx>
                <c:strRef>
                  <c:f>'графіки '!$C$68</c:f>
                  <c:strCache>
                    <c:ptCount val="1"/>
                    <c:pt idx="0">
                      <c:v>Західний АГС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{7BB0A2F9-692D-4261-8501-1044018105BA}</c15:txfldGUID>
                      <c15:f>'графіки '!$C$68</c15:f>
                      <c15:dlblFieldTableCache>
                        <c:ptCount val="1"/>
                        <c:pt idx="0">
                          <c:v>Західний АГС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E779-4E65-99B4-32C23C5F1181}"/>
                </c:ext>
              </c:extLst>
            </c:dLbl>
            <c:dLbl>
              <c:idx val="6"/>
              <c:tx>
                <c:strRef>
                  <c:f>'графіки 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{8F1699F7-8298-49E0-B4AC-05673A914DCD}</c15:txfldGUID>
                      <c15:f>'графіки '!#REF!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E779-4E65-99B4-32C23C5F118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'!$H$63:$H$68</c:f>
              <c:numCache>
                <c:formatCode>0%</c:formatCode>
                <c:ptCount val="6"/>
                <c:pt idx="0">
                  <c:v>-0.88000000000000012</c:v>
                </c:pt>
                <c:pt idx="1">
                  <c:v>0.18000000000000002</c:v>
                </c:pt>
                <c:pt idx="2">
                  <c:v>-0.64</c:v>
                </c:pt>
                <c:pt idx="3">
                  <c:v>-0.09</c:v>
                </c:pt>
                <c:pt idx="4">
                  <c:v>-0.82</c:v>
                </c:pt>
                <c:pt idx="5">
                  <c:v>-1.26</c:v>
                </c:pt>
              </c:numCache>
            </c:numRef>
          </c:xVal>
          <c:yVal>
            <c:numRef>
              <c:f>'графіки '!$I$63:$I$68</c:f>
              <c:numCache>
                <c:formatCode>0%</c:formatCode>
                <c:ptCount val="6"/>
                <c:pt idx="0">
                  <c:v>0.39999999999999997</c:v>
                </c:pt>
                <c:pt idx="1">
                  <c:v>-9.9999999999999978E-2</c:v>
                </c:pt>
                <c:pt idx="2">
                  <c:v>9.9999999999999672E-3</c:v>
                </c:pt>
                <c:pt idx="3">
                  <c:v>-0.01</c:v>
                </c:pt>
                <c:pt idx="4">
                  <c:v>0.58000000000000007</c:v>
                </c:pt>
                <c:pt idx="5">
                  <c:v>-0.76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E779-4E65-99B4-32C23C5F118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8336512"/>
        <c:axId val="118350976"/>
      </c:scatterChart>
      <c:valAx>
        <c:axId val="118336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18350976"/>
        <c:crosses val="autoZero"/>
        <c:crossBetween val="midCat"/>
      </c:valAx>
      <c:valAx>
        <c:axId val="11835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18336512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ОС Тернопільської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4149059829059829"/>
          <c:w val="0.89250378787878792"/>
          <c:h val="0.7587160256410256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'!$C$584</c:f>
                  <c:strCache>
                    <c:ptCount val="1"/>
                    <c:pt idx="0">
                      <c:v>Бережанський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{C6F37F0E-00F9-4FCA-A301-24DC41C5A1C5}</c15:txfldGUID>
                      <c15:f>'графіки '!$C$584</c15:f>
                      <c15:dlblFieldTableCache>
                        <c:ptCount val="1"/>
                        <c:pt idx="0">
                          <c:v>Бережанський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0AC9-4BA0-816B-60A886F8553E}"/>
                </c:ext>
              </c:extLst>
            </c:dLbl>
            <c:dLbl>
              <c:idx val="1"/>
              <c:tx>
                <c:strRef>
                  <c:f>'графіки '!$C$585</c:f>
                  <c:strCache>
                    <c:ptCount val="1"/>
                    <c:pt idx="0">
                      <c:v>Бучацький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{10CA357A-1831-4E02-B477-02C80B1B38BA}</c15:txfldGUID>
                      <c15:f>'графіки '!$C$585</c15:f>
                      <c15:dlblFieldTableCache>
                        <c:ptCount val="1"/>
                        <c:pt idx="0">
                          <c:v>Бучацький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0AC9-4BA0-816B-60A886F8553E}"/>
                </c:ext>
              </c:extLst>
            </c:dLbl>
            <c:dLbl>
              <c:idx val="2"/>
              <c:tx>
                <c:strRef>
                  <c:f>'графіки '!$C$586</c:f>
                  <c:strCache>
                    <c:ptCount val="1"/>
                    <c:pt idx="0">
                      <c:v>Збаразький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{7694914D-FB9F-4842-B263-EBA8349C9E70}</c15:txfldGUID>
                      <c15:f>'графіки '!$C$586</c15:f>
                      <c15:dlblFieldTableCache>
                        <c:ptCount val="1"/>
                        <c:pt idx="0">
                          <c:v>Збаразький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0AC9-4BA0-816B-60A886F8553E}"/>
                </c:ext>
              </c:extLst>
            </c:dLbl>
            <c:dLbl>
              <c:idx val="3"/>
              <c:tx>
                <c:strRef>
                  <c:f>'графіки '!$C$587</c:f>
                  <c:strCache>
                    <c:ptCount val="1"/>
                    <c:pt idx="0">
                      <c:v>Кременецький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{3FC57C31-B734-4B6B-AD2C-6203F1539EEF}</c15:txfldGUID>
                      <c15:f>'графіки '!$C$587</c15:f>
                      <c15:dlblFieldTableCache>
                        <c:ptCount val="1"/>
                        <c:pt idx="0">
                          <c:v>Кременецький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0AC9-4BA0-816B-60A886F8553E}"/>
                </c:ext>
              </c:extLst>
            </c:dLbl>
            <c:dLbl>
              <c:idx val="4"/>
              <c:tx>
                <c:strRef>
                  <c:f>'графіки '!$C$588</c:f>
                  <c:strCache>
                    <c:ptCount val="1"/>
                    <c:pt idx="0">
                      <c:v>Теребовлянський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{CC4A1378-6943-4D19-BF77-FAE873224F07}</c15:txfldGUID>
                      <c15:f>'графіки '!$C$588</c15:f>
                      <c15:dlblFieldTableCache>
                        <c:ptCount val="1"/>
                        <c:pt idx="0">
                          <c:v>Теребовлянський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0AC9-4BA0-816B-60A886F8553E}"/>
                </c:ext>
              </c:extLst>
            </c:dLbl>
            <c:dLbl>
              <c:idx val="5"/>
              <c:tx>
                <c:strRef>
                  <c:f>'графіки '!$C$589</c:f>
                  <c:strCache>
                    <c:ptCount val="1"/>
                    <c:pt idx="0">
                      <c:v>Тернопільський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{D9616F17-B736-44A6-98E7-70B5E587E1FA}</c15:txfldGUID>
                      <c15:f>'графіки '!$C$589</c15:f>
                      <c15:dlblFieldTableCache>
                        <c:ptCount val="1"/>
                        <c:pt idx="0">
                          <c:v>Тернопільський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0AC9-4BA0-816B-60A886F8553E}"/>
                </c:ext>
              </c:extLst>
            </c:dLbl>
            <c:dLbl>
              <c:idx val="6"/>
              <c:tx>
                <c:strRef>
                  <c:f>'графіки '!$C$590</c:f>
                  <c:strCache>
                    <c:ptCount val="1"/>
                    <c:pt idx="0">
                      <c:v>Чортківський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{D97B9F7A-B99B-46CA-B521-C9864A7EEC64}</c15:txfldGUID>
                      <c15:f>'графіки '!$C$590</c15:f>
                      <c15:dlblFieldTableCache>
                        <c:ptCount val="1"/>
                        <c:pt idx="0">
                          <c:v>Чортківський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0AC9-4BA0-816B-60A886F8553E}"/>
                </c:ext>
              </c:extLst>
            </c:dLbl>
            <c:dLbl>
              <c:idx val="7"/>
              <c:tx>
                <c:strRef>
                  <c:f>'графіки '!$C$591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{6E8FE65A-60B6-435B-9718-E76D35B1AA65}</c15:txfldGUID>
                      <c15:f>'графіки '!$C$591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0AC9-4BA0-816B-60A886F8553E}"/>
                </c:ext>
              </c:extLst>
            </c:dLbl>
            <c:dLbl>
              <c:idx val="8"/>
              <c:tx>
                <c:strRef>
                  <c:f>'графіки '!$C$592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{7F98B895-A351-44AF-938B-297792C54AAF}</c15:txfldGUID>
                      <c15:f>'графіки '!$C$592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0AC9-4BA0-816B-60A886F8553E}"/>
                </c:ext>
              </c:extLst>
            </c:dLbl>
            <c:dLbl>
              <c:idx val="9"/>
              <c:tx>
                <c:strRef>
                  <c:f>'графіки '!$C$593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{E890240B-893B-4C46-8AF1-2C2D28CA7CFF}</c15:txfldGUID>
                      <c15:f>'графіки '!$C$593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0AC9-4BA0-816B-60A886F8553E}"/>
                </c:ext>
              </c:extLst>
            </c:dLbl>
            <c:dLbl>
              <c:idx val="10"/>
              <c:tx>
                <c:strRef>
                  <c:f>'графіки '!$C$594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{6D6E0375-8BDE-42AD-8E6B-1824CBF98D0F}</c15:txfldGUID>
                      <c15:f>'графіки '!$C$594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0AC9-4BA0-816B-60A886F8553E}"/>
                </c:ext>
              </c:extLst>
            </c:dLbl>
            <c:dLbl>
              <c:idx val="11"/>
              <c:tx>
                <c:strRef>
                  <c:f>'графіки '!$C$595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{96D60DEC-B76D-4757-ABCF-D24E62CDF00A}</c15:txfldGUID>
                      <c15:f>'графіки '!$C$595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0AC9-4BA0-816B-60A886F8553E}"/>
                </c:ext>
              </c:extLst>
            </c:dLbl>
            <c:dLbl>
              <c:idx val="12"/>
              <c:tx>
                <c:strRef>
                  <c:f>'графіки '!$C$596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{D29EA1C7-6630-4677-9C3B-BA9CDFD0D23F}</c15:txfldGUID>
                      <c15:f>'графіки '!$C$596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0AC9-4BA0-816B-60A886F8553E}"/>
                </c:ext>
              </c:extLst>
            </c:dLbl>
            <c:dLbl>
              <c:idx val="13"/>
              <c:tx>
                <c:strRef>
                  <c:f>'графіки '!$C$597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{788F500F-F077-4A95-A02C-2820BB9214AA}</c15:txfldGUID>
                      <c15:f>'графіки '!$C$597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0AC9-4BA0-816B-60A886F8553E}"/>
                </c:ext>
              </c:extLst>
            </c:dLbl>
            <c:dLbl>
              <c:idx val="14"/>
              <c:tx>
                <c:strRef>
                  <c:f>'графіки '!$C$598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{3C243B9D-4FA2-42A7-B961-CB8721A87A1E}</c15:txfldGUID>
                      <c15:f>'графіки '!$C$598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0AC9-4BA0-816B-60A886F8553E}"/>
                </c:ext>
              </c:extLst>
            </c:dLbl>
            <c:dLbl>
              <c:idx val="15"/>
              <c:tx>
                <c:strRef>
                  <c:f>'графіки '!$C$599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{A858AB37-1022-4CAB-8F13-8850990D5427}</c15:txfldGUID>
                      <c15:f>'графіки '!$C$599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0AC9-4BA0-816B-60A886F8553E}"/>
                </c:ext>
              </c:extLst>
            </c:dLbl>
            <c:dLbl>
              <c:idx val="16"/>
              <c:tx>
                <c:strRef>
                  <c:f>'графіки '!$C$600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{D9292869-FB88-425B-A092-7B0F2A3080D4}</c15:txfldGUID>
                      <c15:f>'графіки '!$C$600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0AC9-4BA0-816B-60A886F8553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'!$F$584:$F$600</c:f>
              <c:numCache>
                <c:formatCode>#,##0_ ;[Red]\-#,##0\ </c:formatCode>
                <c:ptCount val="17"/>
                <c:pt idx="0">
                  <c:v>975.30640000000005</c:v>
                </c:pt>
                <c:pt idx="1">
                  <c:v>467.50130000000001</c:v>
                </c:pt>
                <c:pt idx="2">
                  <c:v>817.86070000000007</c:v>
                </c:pt>
                <c:pt idx="3">
                  <c:v>731.27520000000004</c:v>
                </c:pt>
                <c:pt idx="4">
                  <c:v>831.38959999999997</c:v>
                </c:pt>
                <c:pt idx="5">
                  <c:v>3377.1927000000001</c:v>
                </c:pt>
                <c:pt idx="6">
                  <c:v>1082.6907999999999</c:v>
                </c:pt>
              </c:numCache>
            </c:numRef>
          </c:xVal>
          <c:yVal>
            <c:numRef>
              <c:f>'графіки '!$G$584:$G$600</c:f>
              <c:numCache>
                <c:formatCode>#,##0.0_ ;[Red]\-#,##0.0\ </c:formatCode>
                <c:ptCount val="17"/>
                <c:pt idx="0">
                  <c:v>10</c:v>
                </c:pt>
                <c:pt idx="1">
                  <c:v>5.9</c:v>
                </c:pt>
                <c:pt idx="2">
                  <c:v>7.6</c:v>
                </c:pt>
                <c:pt idx="3">
                  <c:v>5.2</c:v>
                </c:pt>
                <c:pt idx="4">
                  <c:v>6.5</c:v>
                </c:pt>
                <c:pt idx="5">
                  <c:v>23</c:v>
                </c:pt>
                <c:pt idx="6">
                  <c:v>11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0AC9-4BA0-816B-60A886F8553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20018688"/>
        <c:axId val="20020608"/>
      </c:scatterChart>
      <c:valAx>
        <c:axId val="20018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0020608"/>
        <c:crosses val="autoZero"/>
        <c:crossBetween val="midCat"/>
      </c:valAx>
      <c:valAx>
        <c:axId val="2002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20018688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ОС Харківської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4691794871794872"/>
          <c:w val="0.89250378787878792"/>
          <c:h val="0.75328867521367526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'!$C$602</c:f>
                  <c:strCache>
                    <c:ptCount val="1"/>
                    <c:pt idx="0">
                      <c:v>Балаклійський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{4DE63483-0299-4C95-9E3B-8DB7663975FD}</c15:txfldGUID>
                      <c15:f>'графіки '!$C$602</c15:f>
                      <c15:dlblFieldTableCache>
                        <c:ptCount val="1"/>
                        <c:pt idx="0">
                          <c:v>Балаклійський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0DCC-4C0B-AC2D-ED8A4D824A4C}"/>
                </c:ext>
              </c:extLst>
            </c:dLbl>
            <c:dLbl>
              <c:idx val="1"/>
              <c:tx>
                <c:strRef>
                  <c:f>'графіки '!$C$603</c:f>
                  <c:strCache>
                    <c:ptCount val="1"/>
                    <c:pt idx="0">
                      <c:v>Богодухівський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{399C03F9-8F41-4275-8024-AC37E3D4FD1F}</c15:txfldGUID>
                      <c15:f>'графіки '!$C$603</c15:f>
                      <c15:dlblFieldTableCache>
                        <c:ptCount val="1"/>
                        <c:pt idx="0">
                          <c:v>Богодухівський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0DCC-4C0B-AC2D-ED8A4D824A4C}"/>
                </c:ext>
              </c:extLst>
            </c:dLbl>
            <c:dLbl>
              <c:idx val="2"/>
              <c:tx>
                <c:strRef>
                  <c:f>'графіки '!$C$604</c:f>
                  <c:strCache>
                    <c:ptCount val="1"/>
                    <c:pt idx="0">
                      <c:v>Валківський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{AF52C061-2162-4495-97AF-BBE21E0C49BE}</c15:txfldGUID>
                      <c15:f>'графіки '!$C$604</c15:f>
                      <c15:dlblFieldTableCache>
                        <c:ptCount val="1"/>
                        <c:pt idx="0">
                          <c:v>Валківський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0DCC-4C0B-AC2D-ED8A4D824A4C}"/>
                </c:ext>
              </c:extLst>
            </c:dLbl>
            <c:dLbl>
              <c:idx val="3"/>
              <c:tx>
                <c:strRef>
                  <c:f>'графіки '!$C$605</c:f>
                  <c:strCache>
                    <c:ptCount val="1"/>
                    <c:pt idx="0">
                      <c:v>Вовчанський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{FE4C0B3E-BEBA-41DB-B5A1-84727128010B}</c15:txfldGUID>
                      <c15:f>'графіки '!$C$605</c15:f>
                      <c15:dlblFieldTableCache>
                        <c:ptCount val="1"/>
                        <c:pt idx="0">
                          <c:v>Вовчанський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0DCC-4C0B-AC2D-ED8A4D824A4C}"/>
                </c:ext>
              </c:extLst>
            </c:dLbl>
            <c:dLbl>
              <c:idx val="4"/>
              <c:tx>
                <c:strRef>
                  <c:f>'графіки '!$C$606</c:f>
                  <c:strCache>
                    <c:ptCount val="1"/>
                    <c:pt idx="0">
                      <c:v>Дергачівський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{E1AD739A-F3D5-4A22-A752-DE9DCDE27F74}</c15:txfldGUID>
                      <c15:f>'графіки '!$C$606</c15:f>
                      <c15:dlblFieldTableCache>
                        <c:ptCount val="1"/>
                        <c:pt idx="0">
                          <c:v>Дергачівський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0DCC-4C0B-AC2D-ED8A4D824A4C}"/>
                </c:ext>
              </c:extLst>
            </c:dLbl>
            <c:dLbl>
              <c:idx val="5"/>
              <c:tx>
                <c:strRef>
                  <c:f>'графіки '!$C$607</c:f>
                  <c:strCache>
                    <c:ptCount val="1"/>
                    <c:pt idx="0">
                      <c:v>Ізюмський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{F19BC54E-7446-4EF6-ADF4-74FE50472FF5}</c15:txfldGUID>
                      <c15:f>'графіки '!$C$607</c15:f>
                      <c15:dlblFieldTableCache>
                        <c:ptCount val="1"/>
                        <c:pt idx="0">
                          <c:v>Ізюмський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0DCC-4C0B-AC2D-ED8A4D824A4C}"/>
                </c:ext>
              </c:extLst>
            </c:dLbl>
            <c:dLbl>
              <c:idx val="6"/>
              <c:tx>
                <c:strRef>
                  <c:f>'графіки '!$C$608</c:f>
                  <c:strCache>
                    <c:ptCount val="1"/>
                    <c:pt idx="0">
                      <c:v>Красноградський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{14CFCE7C-5E8F-4D8B-8EF0-F4E77D838245}</c15:txfldGUID>
                      <c15:f>'графіки '!$C$608</c15:f>
                      <c15:dlblFieldTableCache>
                        <c:ptCount val="1"/>
                        <c:pt idx="0">
                          <c:v>Красноградський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0DCC-4C0B-AC2D-ED8A4D824A4C}"/>
                </c:ext>
              </c:extLst>
            </c:dLbl>
            <c:dLbl>
              <c:idx val="7"/>
              <c:tx>
                <c:strRef>
                  <c:f>'графіки '!$C$609</c:f>
                  <c:strCache>
                    <c:ptCount val="1"/>
                    <c:pt idx="0">
                      <c:v>Куп'янський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{3E4234F5-E856-4FD6-A20B-B7D73DDD8F1C}</c15:txfldGUID>
                      <c15:f>'графіки '!$C$609</c15:f>
                      <c15:dlblFieldTableCache>
                        <c:ptCount val="1"/>
                        <c:pt idx="0">
                          <c:v>Куп'янський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0DCC-4C0B-AC2D-ED8A4D824A4C}"/>
                </c:ext>
              </c:extLst>
            </c:dLbl>
            <c:dLbl>
              <c:idx val="8"/>
              <c:tx>
                <c:strRef>
                  <c:f>'графіки '!$C$610</c:f>
                  <c:strCache>
                    <c:ptCount val="1"/>
                    <c:pt idx="0">
                      <c:v>Лозівський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{5AFB3978-77B9-43C3-92A8-12429CD91867}</c15:txfldGUID>
                      <c15:f>'графіки '!$C$610</c15:f>
                      <c15:dlblFieldTableCache>
                        <c:ptCount val="1"/>
                        <c:pt idx="0">
                          <c:v>Лозівський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0DCC-4C0B-AC2D-ED8A4D824A4C}"/>
                </c:ext>
              </c:extLst>
            </c:dLbl>
            <c:dLbl>
              <c:idx val="9"/>
              <c:tx>
                <c:strRef>
                  <c:f>'графіки '!$C$611</c:f>
                  <c:strCache>
                    <c:ptCount val="1"/>
                    <c:pt idx="0">
                      <c:v>Первомайський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{CDC6EF41-682F-4399-AA3F-799367007FA5}</c15:txfldGUID>
                      <c15:f>'графіки '!$C$611</c15:f>
                      <c15:dlblFieldTableCache>
                        <c:ptCount val="1"/>
                        <c:pt idx="0">
                          <c:v>Первомайський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0DCC-4C0B-AC2D-ED8A4D824A4C}"/>
                </c:ext>
              </c:extLst>
            </c:dLbl>
            <c:dLbl>
              <c:idx val="10"/>
              <c:tx>
                <c:strRef>
                  <c:f>'графіки '!$C$612</c:f>
                  <c:strCache>
                    <c:ptCount val="1"/>
                    <c:pt idx="0">
                      <c:v>Харківський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{F701E2A0-572F-4038-A36B-E92A5DA402B8}</c15:txfldGUID>
                      <c15:f>'графіки '!$C$612</c15:f>
                      <c15:dlblFieldTableCache>
                        <c:ptCount val="1"/>
                        <c:pt idx="0">
                          <c:v>Харківський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0DCC-4C0B-AC2D-ED8A4D824A4C}"/>
                </c:ext>
              </c:extLst>
            </c:dLbl>
            <c:dLbl>
              <c:idx val="11"/>
              <c:tx>
                <c:strRef>
                  <c:f>'графіки '!$C$613</c:f>
                  <c:strCache>
                    <c:ptCount val="1"/>
                    <c:pt idx="0">
                      <c:v>Чугуївський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{813DD0D6-2F31-492D-B374-A5D52CA17972}</c15:txfldGUID>
                      <c15:f>'графіки '!$C$613</c15:f>
                      <c15:dlblFieldTableCache>
                        <c:ptCount val="1"/>
                        <c:pt idx="0">
                          <c:v>Чугуївський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0DCC-4C0B-AC2D-ED8A4D824A4C}"/>
                </c:ext>
              </c:extLst>
            </c:dLbl>
            <c:dLbl>
              <c:idx val="12"/>
              <c:tx>
                <c:strRef>
                  <c:f>'графіки '!$C$614</c:f>
                  <c:strCache>
                    <c:ptCount val="1"/>
                    <c:pt idx="0">
                      <c:v>Перший окружний суд міста 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{CBC725C4-BB3D-40B5-8435-1DCEC481538B}</c15:txfldGUID>
                      <c15:f>'графіки '!$C$614</c15:f>
                      <c15:dlblFieldTableCache>
                        <c:ptCount val="1"/>
                        <c:pt idx="0">
                          <c:v>Перший окружний суд міста Харкова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0DCC-4C0B-AC2D-ED8A4D824A4C}"/>
                </c:ext>
              </c:extLst>
            </c:dLbl>
            <c:dLbl>
              <c:idx val="13"/>
              <c:tx>
                <c:strRef>
                  <c:f>'графіки '!$C$615</c:f>
                  <c:strCache>
                    <c:ptCount val="1"/>
                    <c:pt idx="0">
                      <c:v>Другий окружний суд міста 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{015E07F3-B89D-49FF-958D-A50BCC8355D0}</c15:txfldGUID>
                      <c15:f>'графіки '!$C$615</c15:f>
                      <c15:dlblFieldTableCache>
                        <c:ptCount val="1"/>
                        <c:pt idx="0">
                          <c:v>Другий окружний суд міста Харкова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0DCC-4C0B-AC2D-ED8A4D824A4C}"/>
                </c:ext>
              </c:extLst>
            </c:dLbl>
            <c:dLbl>
              <c:idx val="14"/>
              <c:tx>
                <c:strRef>
                  <c:f>'графіки '!$C$616</c:f>
                  <c:strCache>
                    <c:ptCount val="1"/>
                    <c:pt idx="0">
                      <c:v>Третій окружний суд міста Харкова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{8EAC395D-A845-4BDE-95F2-5B051A0BA031}</c15:txfldGUID>
                      <c15:f>'графіки '!$C$616</c15:f>
                      <c15:dlblFieldTableCache>
                        <c:ptCount val="1"/>
                        <c:pt idx="0">
                          <c:v>Третій окружний суд міста Харкова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0DCC-4C0B-AC2D-ED8A4D824A4C}"/>
                </c:ext>
              </c:extLst>
            </c:dLbl>
            <c:dLbl>
              <c:idx val="15"/>
              <c:tx>
                <c:strRef>
                  <c:f>'графіки '!$C$617</c:f>
                  <c:strCache>
                    <c:ptCount val="1"/>
                    <c:pt idx="0">
                      <c:v>Четвертий окружний суд міста 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{F114F1EE-232C-45C6-95E2-C738AE9D2339}</c15:txfldGUID>
                      <c15:f>'графіки '!$C$617</c15:f>
                      <c15:dlblFieldTableCache>
                        <c:ptCount val="1"/>
                        <c:pt idx="0">
                          <c:v>Четвертий окружний суд міста Харкова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0DCC-4C0B-AC2D-ED8A4D824A4C}"/>
                </c:ext>
              </c:extLst>
            </c:dLbl>
            <c:dLbl>
              <c:idx val="16"/>
              <c:tx>
                <c:strRef>
                  <c:f>'графіки '!$C$618</c:f>
                  <c:strCache>
                    <c:ptCount val="1"/>
                    <c:pt idx="0">
                      <c:v>П'ятий окружний суд міста 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{7FA73F72-4591-4590-AE5E-EF4396233CEE}</c15:txfldGUID>
                      <c15:f>'графіки '!$C$618</c15:f>
                      <c15:dlblFieldTableCache>
                        <c:ptCount val="1"/>
                        <c:pt idx="0">
                          <c:v>П'ятий окружний суд міста Харкова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0DCC-4C0B-AC2D-ED8A4D824A4C}"/>
                </c:ext>
              </c:extLst>
            </c:dLbl>
            <c:dLbl>
              <c:idx val="17"/>
              <c:tx>
                <c:strRef>
                  <c:f>'графіки '!$C$619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{2C3AAFE2-1FAB-4794-A2B9-0017E57D90A8}</c15:txfldGUID>
                      <c15:f>'графіки '!$C$619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0DCC-4C0B-AC2D-ED8A4D824A4C}"/>
                </c:ext>
              </c:extLst>
            </c:dLbl>
            <c:dLbl>
              <c:idx val="18"/>
              <c:tx>
                <c:strRef>
                  <c:f>'графіки '!$C$620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{722411FE-BD00-488C-B7C8-20EE3657F61F}</c15:txfldGUID>
                      <c15:f>'графіки '!$C$620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0DCC-4C0B-AC2D-ED8A4D824A4C}"/>
                </c:ext>
              </c:extLst>
            </c:dLbl>
            <c:dLbl>
              <c:idx val="19"/>
              <c:tx>
                <c:strRef>
                  <c:f>'графіки '!$C$621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{973BCB45-882F-49AF-A294-73F9AC5ABA71}</c15:txfldGUID>
                      <c15:f>'графіки '!$C$621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0DCC-4C0B-AC2D-ED8A4D824A4C}"/>
                </c:ext>
              </c:extLst>
            </c:dLbl>
            <c:dLbl>
              <c:idx val="20"/>
              <c:tx>
                <c:strRef>
                  <c:f>'графіки '!$C$622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{5BA66C82-BD39-49AE-A291-61E98F583FE9}</c15:txfldGUID>
                      <c15:f>'графіки '!$C$622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0DCC-4C0B-AC2D-ED8A4D824A4C}"/>
                </c:ext>
              </c:extLst>
            </c:dLbl>
            <c:dLbl>
              <c:idx val="21"/>
              <c:tx>
                <c:strRef>
                  <c:f>'графіки '!$C$623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{B8915F6B-2794-478E-86A5-3E9EF78A23A4}</c15:txfldGUID>
                      <c15:f>'графіки '!$C$623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0DCC-4C0B-AC2D-ED8A4D824A4C}"/>
                </c:ext>
              </c:extLst>
            </c:dLbl>
            <c:dLbl>
              <c:idx val="22"/>
              <c:tx>
                <c:strRef>
                  <c:f>'графіки '!$C$624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{A11BF2EE-883E-481F-A2A6-3F221839FE48}</c15:txfldGUID>
                      <c15:f>'графіки '!$C$624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0DCC-4C0B-AC2D-ED8A4D824A4C}"/>
                </c:ext>
              </c:extLst>
            </c:dLbl>
            <c:dLbl>
              <c:idx val="23"/>
              <c:tx>
                <c:strRef>
                  <c:f>'графіки '!$C$625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{115B5A1F-1444-45F1-9B05-6D06E344B2FA}</c15:txfldGUID>
                      <c15:f>'графіки '!$C$625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0DCC-4C0B-AC2D-ED8A4D824A4C}"/>
                </c:ext>
              </c:extLst>
            </c:dLbl>
            <c:dLbl>
              <c:idx val="24"/>
              <c:tx>
                <c:strRef>
                  <c:f>'графіки '!$C$626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{26D7AD27-CB09-48C1-A2D8-3B8C8E0AA482}</c15:txfldGUID>
                      <c15:f>'графіки '!$C$626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0DCC-4C0B-AC2D-ED8A4D824A4C}"/>
                </c:ext>
              </c:extLst>
            </c:dLbl>
            <c:dLbl>
              <c:idx val="25"/>
              <c:tx>
                <c:strRef>
                  <c:f>'графіки '!$C$627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{A9D70FFF-11EE-4D25-821D-9FCD3C74C3D3}</c15:txfldGUID>
                      <c15:f>'графіки '!$C$627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0DCC-4C0B-AC2D-ED8A4D824A4C}"/>
                </c:ext>
              </c:extLst>
            </c:dLbl>
            <c:dLbl>
              <c:idx val="26"/>
              <c:tx>
                <c:strRef>
                  <c:f>'графіки '!$C$628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{9888A8D1-56C7-4487-BAA8-CDEADE2E1359}</c15:txfldGUID>
                      <c15:f>'графіки '!$C$628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0DCC-4C0B-AC2D-ED8A4D824A4C}"/>
                </c:ext>
              </c:extLst>
            </c:dLbl>
            <c:dLbl>
              <c:idx val="27"/>
              <c:tx>
                <c:strRef>
                  <c:f>'графіки '!$C$629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{07AF79DD-1A72-49AC-AC06-9835E1EAB6EA}</c15:txfldGUID>
                      <c15:f>'графіки '!$C$629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0DCC-4C0B-AC2D-ED8A4D824A4C}"/>
                </c:ext>
              </c:extLst>
            </c:dLbl>
            <c:dLbl>
              <c:idx val="28"/>
              <c:tx>
                <c:strRef>
                  <c:f>'графіки '!$C$630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{2D162BAD-BA31-4FC9-A3C3-5E00E5D1907F}</c15:txfldGUID>
                      <c15:f>'графіки '!$C$630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C-0DCC-4C0B-AC2D-ED8A4D824A4C}"/>
                </c:ext>
              </c:extLst>
            </c:dLbl>
            <c:dLbl>
              <c:idx val="29"/>
              <c:tx>
                <c:strRef>
                  <c:f>'графіки '!$C$631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{12E1E15D-5A1E-49EA-81FB-FBF62BCADB0A}</c15:txfldGUID>
                      <c15:f>'графіки '!$C$631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D-0DCC-4C0B-AC2D-ED8A4D824A4C}"/>
                </c:ext>
              </c:extLst>
            </c:dLbl>
            <c:dLbl>
              <c:idx val="30"/>
              <c:tx>
                <c:strRef>
                  <c:f>'графіки '!$C$632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{E7C97251-C243-4E1E-8BD8-BE4B0F4ABE30}</c15:txfldGUID>
                      <c15:f>'графіки '!$C$632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E-0DCC-4C0B-AC2D-ED8A4D824A4C}"/>
                </c:ext>
              </c:extLst>
            </c:dLbl>
            <c:dLbl>
              <c:idx val="31"/>
              <c:tx>
                <c:strRef>
                  <c:f>'графіки '!$C$633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{CE480E48-0C30-40B4-9438-B7F23B0058F3}</c15:txfldGUID>
                      <c15:f>'графіки '!$C$633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F-0DCC-4C0B-AC2D-ED8A4D824A4C}"/>
                </c:ext>
              </c:extLst>
            </c:dLbl>
            <c:dLbl>
              <c:idx val="32"/>
              <c:tx>
                <c:strRef>
                  <c:f>'графіки '!$C$634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{CA0426A3-0A4D-4634-B54A-1FFAE89862E8}</c15:txfldGUID>
                      <c15:f>'графіки '!$C$634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0-0DCC-4C0B-AC2D-ED8A4D824A4C}"/>
                </c:ext>
              </c:extLst>
            </c:dLbl>
            <c:dLbl>
              <c:idx val="33"/>
              <c:tx>
                <c:strRef>
                  <c:f>'графіки '!$C$635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{261ACE46-6924-4CF5-984A-A40042F62B27}</c15:txfldGUID>
                      <c15:f>'графіки '!$C$635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1-0DCC-4C0B-AC2D-ED8A4D824A4C}"/>
                </c:ext>
              </c:extLst>
            </c:dLbl>
            <c:dLbl>
              <c:idx val="34"/>
              <c:tx>
                <c:strRef>
                  <c:f>'графіки '!$C$636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{59BE3197-6DCE-4CA8-8A13-AA901655A0C6}</c15:txfldGUID>
                      <c15:f>'графіки '!$C$636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2-0DCC-4C0B-AC2D-ED8A4D824A4C}"/>
                </c:ext>
              </c:extLst>
            </c:dLbl>
            <c:dLbl>
              <c:idx val="35"/>
              <c:tx>
                <c:strRef>
                  <c:f>'графіки '!$C$637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{6052D2ED-67F0-4759-9740-201EFCC744E5}</c15:txfldGUID>
                      <c15:f>'графіки '!$C$637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3-0DCC-4C0B-AC2D-ED8A4D824A4C}"/>
                </c:ext>
              </c:extLst>
            </c:dLbl>
            <c:dLbl>
              <c:idx val="36"/>
              <c:tx>
                <c:strRef>
                  <c:f>'графіки '!$C$638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{F7A19773-11AD-4A38-9133-EB5117522B12}</c15:txfldGUID>
                      <c15:f>'графіки '!$C$638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4-0DCC-4C0B-AC2D-ED8A4D824A4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'!$F$602:$F$638</c:f>
              <c:numCache>
                <c:formatCode>#,##0_ ;[Red]\-#,##0\ </c:formatCode>
                <c:ptCount val="37"/>
                <c:pt idx="0">
                  <c:v>1319.2501999999999</c:v>
                </c:pt>
                <c:pt idx="1">
                  <c:v>515.91989999999998</c:v>
                </c:pt>
                <c:pt idx="2">
                  <c:v>580.86329999999998</c:v>
                </c:pt>
                <c:pt idx="3">
                  <c:v>548.71450000000004</c:v>
                </c:pt>
                <c:pt idx="4">
                  <c:v>1281.3584000000001</c:v>
                </c:pt>
                <c:pt idx="5">
                  <c:v>1315.8842999999999</c:v>
                </c:pt>
                <c:pt idx="6">
                  <c:v>1194.7583</c:v>
                </c:pt>
                <c:pt idx="7">
                  <c:v>1059.3648000000001</c:v>
                </c:pt>
                <c:pt idx="8">
                  <c:v>1331.6542000000002</c:v>
                </c:pt>
                <c:pt idx="9">
                  <c:v>554.93979999999999</c:v>
                </c:pt>
                <c:pt idx="10">
                  <c:v>1507.9762000000001</c:v>
                </c:pt>
                <c:pt idx="11">
                  <c:v>1125.8726999999999</c:v>
                </c:pt>
                <c:pt idx="12">
                  <c:v>3445.3854000000001</c:v>
                </c:pt>
                <c:pt idx="13">
                  <c:v>7194.0926999999992</c:v>
                </c:pt>
                <c:pt idx="14">
                  <c:v>4064.3949000000002</c:v>
                </c:pt>
                <c:pt idx="15">
                  <c:v>4140.7160000000003</c:v>
                </c:pt>
                <c:pt idx="16">
                  <c:v>3579.665</c:v>
                </c:pt>
              </c:numCache>
            </c:numRef>
          </c:xVal>
          <c:yVal>
            <c:numRef>
              <c:f>'графіки '!$G$602:$G$638</c:f>
              <c:numCache>
                <c:formatCode>#,##0.0_ ;[Red]\-#,##0.0\ </c:formatCode>
                <c:ptCount val="37"/>
                <c:pt idx="0">
                  <c:v>10.7</c:v>
                </c:pt>
                <c:pt idx="1">
                  <c:v>6</c:v>
                </c:pt>
                <c:pt idx="2">
                  <c:v>8.8000000000000007</c:v>
                </c:pt>
                <c:pt idx="3">
                  <c:v>3.9</c:v>
                </c:pt>
                <c:pt idx="4">
                  <c:v>11.4</c:v>
                </c:pt>
                <c:pt idx="5">
                  <c:v>7</c:v>
                </c:pt>
                <c:pt idx="6">
                  <c:v>8.6</c:v>
                </c:pt>
                <c:pt idx="7">
                  <c:v>12.899999999999999</c:v>
                </c:pt>
                <c:pt idx="8">
                  <c:v>9.4</c:v>
                </c:pt>
                <c:pt idx="9">
                  <c:v>6.8</c:v>
                </c:pt>
                <c:pt idx="10">
                  <c:v>10.1</c:v>
                </c:pt>
                <c:pt idx="11">
                  <c:v>7</c:v>
                </c:pt>
                <c:pt idx="12">
                  <c:v>13.4</c:v>
                </c:pt>
                <c:pt idx="13">
                  <c:v>27.8</c:v>
                </c:pt>
                <c:pt idx="14">
                  <c:v>23.7</c:v>
                </c:pt>
                <c:pt idx="15">
                  <c:v>18.600000000000001</c:v>
                </c:pt>
                <c:pt idx="16">
                  <c:v>19.600000000000001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5-0DCC-4C0B-AC2D-ED8A4D824A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8272640"/>
        <c:axId val="128287104"/>
      </c:scatterChart>
      <c:valAx>
        <c:axId val="128272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8287104"/>
        <c:crosses val="autoZero"/>
        <c:crossBetween val="midCat"/>
      </c:valAx>
      <c:valAx>
        <c:axId val="12828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8272640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ОС Херсонської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4149059829059829"/>
          <c:w val="0.89250378787878792"/>
          <c:h val="0.7587160256410256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'!$C$640</c:f>
                  <c:strCache>
                    <c:ptCount val="1"/>
                    <c:pt idx="0">
                      <c:v>Білозерський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{52246EBA-3D70-4F69-8B35-C4022C0EFFC9}</c15:txfldGUID>
                      <c15:f>'графіки '!$C$640</c15:f>
                      <c15:dlblFieldTableCache>
                        <c:ptCount val="1"/>
                        <c:pt idx="0">
                          <c:v>Білозерський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9D15-4616-B474-1F95C0AC59F4}"/>
                </c:ext>
              </c:extLst>
            </c:dLbl>
            <c:dLbl>
              <c:idx val="1"/>
              <c:tx>
                <c:strRef>
                  <c:f>'графіки '!$C$641</c:f>
                  <c:strCache>
                    <c:ptCount val="1"/>
                    <c:pt idx="0">
                      <c:v>Великолепетиський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{77350077-ECC4-40CF-806D-F6239BE68E36}</c15:txfldGUID>
                      <c15:f>'графіки '!$C$641</c15:f>
                      <c15:dlblFieldTableCache>
                        <c:ptCount val="1"/>
                        <c:pt idx="0">
                          <c:v>Великолепетиський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9D15-4616-B474-1F95C0AC59F4}"/>
                </c:ext>
              </c:extLst>
            </c:dLbl>
            <c:dLbl>
              <c:idx val="2"/>
              <c:tx>
                <c:strRef>
                  <c:f>'графіки '!$C$642</c:f>
                  <c:strCache>
                    <c:ptCount val="1"/>
                    <c:pt idx="0">
                      <c:v>Великоолександрівський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{79B1FD92-3BAD-432B-9C3E-AD996027D1F7}</c15:txfldGUID>
                      <c15:f>'графіки '!$C$642</c15:f>
                      <c15:dlblFieldTableCache>
                        <c:ptCount val="1"/>
                        <c:pt idx="0">
                          <c:v>Великоолександрівський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9D15-4616-B474-1F95C0AC59F4}"/>
                </c:ext>
              </c:extLst>
            </c:dLbl>
            <c:dLbl>
              <c:idx val="3"/>
              <c:tx>
                <c:strRef>
                  <c:f>'графіки '!$C$643</c:f>
                  <c:strCache>
                    <c:ptCount val="1"/>
                    <c:pt idx="0">
                      <c:v>Генічеський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{3D7E88E7-F6F3-4260-85C9-1190707EA233}</c15:txfldGUID>
                      <c15:f>'графіки '!$C$643</c15:f>
                      <c15:dlblFieldTableCache>
                        <c:ptCount val="1"/>
                        <c:pt idx="0">
                          <c:v>Генічеський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9D15-4616-B474-1F95C0AC59F4}"/>
                </c:ext>
              </c:extLst>
            </c:dLbl>
            <c:dLbl>
              <c:idx val="4"/>
              <c:tx>
                <c:strRef>
                  <c:f>'графіки '!$C$644</c:f>
                  <c:strCache>
                    <c:ptCount val="1"/>
                    <c:pt idx="0">
                      <c:v>Голопристанський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{1899EFE5-7730-4609-8D95-7A87DA0C92E9}</c15:txfldGUID>
                      <c15:f>'графіки '!$C$644</c15:f>
                      <c15:dlblFieldTableCache>
                        <c:ptCount val="1"/>
                        <c:pt idx="0">
                          <c:v>Голопристанський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9D15-4616-B474-1F95C0AC59F4}"/>
                </c:ext>
              </c:extLst>
            </c:dLbl>
            <c:dLbl>
              <c:idx val="5"/>
              <c:tx>
                <c:strRef>
                  <c:f>'графіки '!$C$645</c:f>
                  <c:strCache>
                    <c:ptCount val="1"/>
                    <c:pt idx="0">
                      <c:v>Каховський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{21534945-E1C7-4C13-B3B8-8ADF4CED7205}</c15:txfldGUID>
                      <c15:f>'графіки '!$C$645</c15:f>
                      <c15:dlblFieldTableCache>
                        <c:ptCount val="1"/>
                        <c:pt idx="0">
                          <c:v>Каховський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9D15-4616-B474-1F95C0AC59F4}"/>
                </c:ext>
              </c:extLst>
            </c:dLbl>
            <c:dLbl>
              <c:idx val="6"/>
              <c:tx>
                <c:strRef>
                  <c:f>'графіки '!$C$646</c:f>
                  <c:strCache>
                    <c:ptCount val="1"/>
                    <c:pt idx="0">
                      <c:v>Новокаховський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{E63F1BFF-35CE-4EF9-A1E2-FDDDD4F7E456}</c15:txfldGUID>
                      <c15:f>'графіки '!$C$646</c15:f>
                      <c15:dlblFieldTableCache>
                        <c:ptCount val="1"/>
                        <c:pt idx="0">
                          <c:v>Новокаховський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9D15-4616-B474-1F95C0AC59F4}"/>
                </c:ext>
              </c:extLst>
            </c:dLbl>
            <c:dLbl>
              <c:idx val="7"/>
              <c:tx>
                <c:strRef>
                  <c:f>'графіки '!$C$647</c:f>
                  <c:strCache>
                    <c:ptCount val="1"/>
                    <c:pt idx="0">
                      <c:v>Окружний суд міста Херсона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{F3A4B3CF-1426-4E0C-AFB0-2DFA2E7A6445}</c15:txfldGUID>
                      <c15:f>'графіки '!$C$647</c15:f>
                      <c15:dlblFieldTableCache>
                        <c:ptCount val="1"/>
                        <c:pt idx="0">
                          <c:v>Окружний суд міста Херсона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9D15-4616-B474-1F95C0AC59F4}"/>
                </c:ext>
              </c:extLst>
            </c:dLbl>
            <c:dLbl>
              <c:idx val="8"/>
              <c:tx>
                <c:strRef>
                  <c:f>'графіки '!$C$648</c:f>
                  <c:strCache>
                    <c:ptCount val="1"/>
                    <c:pt idx="0">
                      <c:v>Скадовський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{8EC97D0A-8291-442A-B06E-AEDB2ED7F204}</c15:txfldGUID>
                      <c15:f>'графіки '!$C$648</c15:f>
                      <c15:dlblFieldTableCache>
                        <c:ptCount val="1"/>
                        <c:pt idx="0">
                          <c:v>Скадовський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9D15-4616-B474-1F95C0AC59F4}"/>
                </c:ext>
              </c:extLst>
            </c:dLbl>
            <c:dLbl>
              <c:idx val="9"/>
              <c:tx>
                <c:strRef>
                  <c:f>'графіки '!$C$649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{997EF44E-7FB7-4BDD-B1BD-67CB7E5A7DEE}</c15:txfldGUID>
                      <c15:f>'графіки '!$C$649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9D15-4616-B474-1F95C0AC59F4}"/>
                </c:ext>
              </c:extLst>
            </c:dLbl>
            <c:dLbl>
              <c:idx val="10"/>
              <c:tx>
                <c:strRef>
                  <c:f>'графіки '!$C$650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{8D6C7A2D-A7C3-4753-8296-A31ADF9B2477}</c15:txfldGUID>
                      <c15:f>'графіки '!$C$650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9D15-4616-B474-1F95C0AC59F4}"/>
                </c:ext>
              </c:extLst>
            </c:dLbl>
            <c:dLbl>
              <c:idx val="11"/>
              <c:tx>
                <c:strRef>
                  <c:f>'графіки '!$C$651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{EAA5ECF4-B147-4379-AD7D-B93C37619D0E}</c15:txfldGUID>
                      <c15:f>'графіки '!$C$651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9D15-4616-B474-1F95C0AC59F4}"/>
                </c:ext>
              </c:extLst>
            </c:dLbl>
            <c:dLbl>
              <c:idx val="12"/>
              <c:tx>
                <c:strRef>
                  <c:f>'графіки '!$C$652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{B346DF60-17A8-4FFF-A5BA-9821FF26061B}</c15:txfldGUID>
                      <c15:f>'графіки '!$C$652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9D15-4616-B474-1F95C0AC59F4}"/>
                </c:ext>
              </c:extLst>
            </c:dLbl>
            <c:dLbl>
              <c:idx val="13"/>
              <c:tx>
                <c:strRef>
                  <c:f>'графіки '!$C$653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{ABE7B25E-844B-4CC2-9241-90AF2ECF5054}</c15:txfldGUID>
                      <c15:f>'графіки '!$C$653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9D15-4616-B474-1F95C0AC59F4}"/>
                </c:ext>
              </c:extLst>
            </c:dLbl>
            <c:dLbl>
              <c:idx val="14"/>
              <c:tx>
                <c:strRef>
                  <c:f>'графіки '!$C$654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{47140F61-41AE-40A9-B61D-DADAD3D85A31}</c15:txfldGUID>
                      <c15:f>'графіки '!$C$654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9D15-4616-B474-1F95C0AC59F4}"/>
                </c:ext>
              </c:extLst>
            </c:dLbl>
            <c:dLbl>
              <c:idx val="15"/>
              <c:tx>
                <c:strRef>
                  <c:f>'графіки '!$C$655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{C95A65A0-302A-4CFC-9885-AD4AE7F773B5}</c15:txfldGUID>
                      <c15:f>'графіки '!$C$655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9D15-4616-B474-1F95C0AC59F4}"/>
                </c:ext>
              </c:extLst>
            </c:dLbl>
            <c:dLbl>
              <c:idx val="16"/>
              <c:tx>
                <c:strRef>
                  <c:f>'графіки '!$C$656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{D8B96347-3432-4B09-91CC-F41AB764EFD5}</c15:txfldGUID>
                      <c15:f>'графіки '!$C$656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9D15-4616-B474-1F95C0AC59F4}"/>
                </c:ext>
              </c:extLst>
            </c:dLbl>
            <c:dLbl>
              <c:idx val="17"/>
              <c:tx>
                <c:strRef>
                  <c:f>'графіки '!$C$657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{4552D51F-3E38-4F15-AEE3-AE99653BAF5F}</c15:txfldGUID>
                      <c15:f>'графіки '!$C$657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9D15-4616-B474-1F95C0AC59F4}"/>
                </c:ext>
              </c:extLst>
            </c:dLbl>
            <c:dLbl>
              <c:idx val="18"/>
              <c:tx>
                <c:strRef>
                  <c:f>'графіки '!$C$658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{67158AAD-BD3B-4FD7-9FF9-02875A38B899}</c15:txfldGUID>
                      <c15:f>'графіки '!$C$658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9D15-4616-B474-1F95C0AC59F4}"/>
                </c:ext>
              </c:extLst>
            </c:dLbl>
            <c:dLbl>
              <c:idx val="19"/>
              <c:tx>
                <c:strRef>
                  <c:f>'графіки '!$C$659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{AB72E2B9-AB09-4BCF-A587-37CC6F499D25}</c15:txfldGUID>
                      <c15:f>'графіки '!$C$659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9D15-4616-B474-1F95C0AC59F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'!$F$640:$F$659</c:f>
              <c:numCache>
                <c:formatCode>#,##0_ ;[Red]\-#,##0\ </c:formatCode>
                <c:ptCount val="20"/>
                <c:pt idx="0">
                  <c:v>582.6925</c:v>
                </c:pt>
                <c:pt idx="1">
                  <c:v>660.09310000000005</c:v>
                </c:pt>
                <c:pt idx="2">
                  <c:v>749.26859999999999</c:v>
                </c:pt>
                <c:pt idx="3">
                  <c:v>1096.0135</c:v>
                </c:pt>
                <c:pt idx="4">
                  <c:v>1389.2811999999999</c:v>
                </c:pt>
                <c:pt idx="5">
                  <c:v>1147.2671</c:v>
                </c:pt>
                <c:pt idx="6">
                  <c:v>1352.5037</c:v>
                </c:pt>
                <c:pt idx="7">
                  <c:v>4041.1676000000002</c:v>
                </c:pt>
                <c:pt idx="8">
                  <c:v>888.78840000000002</c:v>
                </c:pt>
              </c:numCache>
            </c:numRef>
          </c:xVal>
          <c:yVal>
            <c:numRef>
              <c:f>'графіки '!$G$640:$G$659</c:f>
              <c:numCache>
                <c:formatCode>#,##0.0_ ;[Red]\-#,##0.0\ </c:formatCode>
                <c:ptCount val="20"/>
                <c:pt idx="0">
                  <c:v>6.1</c:v>
                </c:pt>
                <c:pt idx="1">
                  <c:v>6.4</c:v>
                </c:pt>
                <c:pt idx="2">
                  <c:v>5</c:v>
                </c:pt>
                <c:pt idx="3">
                  <c:v>7</c:v>
                </c:pt>
                <c:pt idx="4">
                  <c:v>11</c:v>
                </c:pt>
                <c:pt idx="5">
                  <c:v>9</c:v>
                </c:pt>
                <c:pt idx="6">
                  <c:v>9.9</c:v>
                </c:pt>
                <c:pt idx="7">
                  <c:v>27.7</c:v>
                </c:pt>
                <c:pt idx="8">
                  <c:v>11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9D15-4616-B474-1F95C0AC59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8386560"/>
        <c:axId val="128388480"/>
      </c:scatterChart>
      <c:valAx>
        <c:axId val="128386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8388480"/>
        <c:crosses val="autoZero"/>
        <c:crossBetween val="midCat"/>
      </c:valAx>
      <c:valAx>
        <c:axId val="128388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8386560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ОС Хмельницької 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22073893440376505"/>
          <c:y val="8.62673281853701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5080430459782501"/>
          <c:w val="0.89250378787878792"/>
          <c:h val="0.74940203205874978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'!$C$661</c:f>
                  <c:strCache>
                    <c:ptCount val="1"/>
                    <c:pt idx="0">
                      <c:v>Дунаєвецький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{0FEA0105-16BE-455B-A4DE-D8436C87ED38}</c15:txfldGUID>
                      <c15:f>'графіки '!$C$661</c15:f>
                      <c15:dlblFieldTableCache>
                        <c:ptCount val="1"/>
                        <c:pt idx="0">
                          <c:v>Дунаєвецький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F9EE-406C-866C-DD2A90ABC173}"/>
                </c:ext>
              </c:extLst>
            </c:dLbl>
            <c:dLbl>
              <c:idx val="1"/>
              <c:tx>
                <c:strRef>
                  <c:f>'графіки '!$C$662</c:f>
                  <c:strCache>
                    <c:ptCount val="1"/>
                    <c:pt idx="0">
                      <c:v>Ізяславський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{20E0C75B-D35C-4AA9-A183-9A1D8A258C59}</c15:txfldGUID>
                      <c15:f>'графіки '!$C$662</c15:f>
                      <c15:dlblFieldTableCache>
                        <c:ptCount val="1"/>
                        <c:pt idx="0">
                          <c:v>Ізяславський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F9EE-406C-866C-DD2A90ABC173}"/>
                </c:ext>
              </c:extLst>
            </c:dLbl>
            <c:dLbl>
              <c:idx val="2"/>
              <c:tx>
                <c:strRef>
                  <c:f>'графіки '!$C$663</c:f>
                  <c:strCache>
                    <c:ptCount val="1"/>
                    <c:pt idx="0">
                      <c:v>Кам'янець-Подільський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{AA9317C5-D676-4BE3-AA98-47C437E9C619}</c15:txfldGUID>
                      <c15:f>'графіки '!$C$663</c15:f>
                      <c15:dlblFieldTableCache>
                        <c:ptCount val="1"/>
                        <c:pt idx="0">
                          <c:v>Кам'янець-Подільський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F9EE-406C-866C-DD2A90ABC173}"/>
                </c:ext>
              </c:extLst>
            </c:dLbl>
            <c:dLbl>
              <c:idx val="3"/>
              <c:tx>
                <c:strRef>
                  <c:f>'графіки '!$C$664</c:f>
                  <c:strCache>
                    <c:ptCount val="1"/>
                    <c:pt idx="0">
                      <c:v>Летичівський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{D55F9A77-CF08-4B33-A9C3-28FA8C0CDDEF}</c15:txfldGUID>
                      <c15:f>'графіки '!$C$664</c15:f>
                      <c15:dlblFieldTableCache>
                        <c:ptCount val="1"/>
                        <c:pt idx="0">
                          <c:v>Летичівський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F9EE-406C-866C-DD2A90ABC173}"/>
                </c:ext>
              </c:extLst>
            </c:dLbl>
            <c:dLbl>
              <c:idx val="4"/>
              <c:tx>
                <c:strRef>
                  <c:f>'графіки '!$C$665</c:f>
                  <c:strCache>
                    <c:ptCount val="1"/>
                    <c:pt idx="0">
                      <c:v>Славутський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{C0C08C44-CCC2-4259-B48A-1D1D6FFC1513}</c15:txfldGUID>
                      <c15:f>'графіки '!$C$665</c15:f>
                      <c15:dlblFieldTableCache>
                        <c:ptCount val="1"/>
                        <c:pt idx="0">
                          <c:v>Славутський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F9EE-406C-866C-DD2A90ABC173}"/>
                </c:ext>
              </c:extLst>
            </c:dLbl>
            <c:dLbl>
              <c:idx val="5"/>
              <c:tx>
                <c:strRef>
                  <c:f>'графіки '!$C$666</c:f>
                  <c:strCache>
                    <c:ptCount val="1"/>
                    <c:pt idx="0">
                      <c:v>Староконстянтинівський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{386F8876-29DA-4283-A720-BD5A0C2E414A}</c15:txfldGUID>
                      <c15:f>'графіки '!$C$666</c15:f>
                      <c15:dlblFieldTableCache>
                        <c:ptCount val="1"/>
                        <c:pt idx="0">
                          <c:v>Староконстянтинівський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F9EE-406C-866C-DD2A90ABC173}"/>
                </c:ext>
              </c:extLst>
            </c:dLbl>
            <c:dLbl>
              <c:idx val="6"/>
              <c:tx>
                <c:strRef>
                  <c:f>'графіки '!$C$667</c:f>
                  <c:strCache>
                    <c:ptCount val="1"/>
                    <c:pt idx="0">
                      <c:v>Хмельницький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{CD2708A9-9FD1-4CDB-97AE-D7A55760CAE9}</c15:txfldGUID>
                      <c15:f>'графіки '!$C$667</c15:f>
                      <c15:dlblFieldTableCache>
                        <c:ptCount val="1"/>
                        <c:pt idx="0">
                          <c:v>Хмельницький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F9EE-406C-866C-DD2A90ABC173}"/>
                </c:ext>
              </c:extLst>
            </c:dLbl>
            <c:dLbl>
              <c:idx val="7"/>
              <c:tx>
                <c:strRef>
                  <c:f>'графіки '!$C$668</c:f>
                  <c:strCache>
                    <c:ptCount val="1"/>
                    <c:pt idx="0">
                      <c:v>Шепетівський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{A12F5FE9-9AE6-4689-8845-DA95C02CFF1A}</c15:txfldGUID>
                      <c15:f>'графіки '!$C$668</c15:f>
                      <c15:dlblFieldTableCache>
                        <c:ptCount val="1"/>
                        <c:pt idx="0">
                          <c:v>Шепетівський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F9EE-406C-866C-DD2A90ABC173}"/>
                </c:ext>
              </c:extLst>
            </c:dLbl>
            <c:dLbl>
              <c:idx val="8"/>
              <c:tx>
                <c:strRef>
                  <c:f>'графіки '!$C$669</c:f>
                  <c:strCache>
                    <c:ptCount val="1"/>
                    <c:pt idx="0">
                      <c:v>Ярмолинецький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{6F821925-D8FA-4ED9-A315-6DA10E20C021}</c15:txfldGUID>
                      <c15:f>'графіки '!$C$669</c15:f>
                      <c15:dlblFieldTableCache>
                        <c:ptCount val="1"/>
                        <c:pt idx="0">
                          <c:v>Ярмолинецький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F9EE-406C-866C-DD2A90ABC173}"/>
                </c:ext>
              </c:extLst>
            </c:dLbl>
            <c:dLbl>
              <c:idx val="9"/>
              <c:tx>
                <c:strRef>
                  <c:f>'графіки '!$C$670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{E600123B-90FE-4010-A539-13CF0B19D665}</c15:txfldGUID>
                      <c15:f>'графіки '!$C$670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F9EE-406C-866C-DD2A90ABC173}"/>
                </c:ext>
              </c:extLst>
            </c:dLbl>
            <c:dLbl>
              <c:idx val="10"/>
              <c:tx>
                <c:strRef>
                  <c:f>'графіки '!$C$671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{B793C34E-D3E2-4C5F-B361-2E543638FDC3}</c15:txfldGUID>
                      <c15:f>'графіки '!$C$671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F9EE-406C-866C-DD2A90ABC173}"/>
                </c:ext>
              </c:extLst>
            </c:dLbl>
            <c:dLbl>
              <c:idx val="11"/>
              <c:tx>
                <c:strRef>
                  <c:f>'графіки '!$C$672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{25A760E7-3DB4-4CB4-AFEB-91D5A412649E}</c15:txfldGUID>
                      <c15:f>'графіки '!$C$672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F9EE-406C-866C-DD2A90ABC173}"/>
                </c:ext>
              </c:extLst>
            </c:dLbl>
            <c:dLbl>
              <c:idx val="12"/>
              <c:tx>
                <c:strRef>
                  <c:f>'графіки '!$C$673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{9D39FCA3-9E75-41C2-AE1A-D488DD08A2CC}</c15:txfldGUID>
                      <c15:f>'графіки '!$C$673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F9EE-406C-866C-DD2A90ABC173}"/>
                </c:ext>
              </c:extLst>
            </c:dLbl>
            <c:dLbl>
              <c:idx val="13"/>
              <c:tx>
                <c:strRef>
                  <c:f>'графіки '!$C$674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{96F6881B-FAE7-4994-80C1-7AF908529CD9}</c15:txfldGUID>
                      <c15:f>'графіки '!$C$674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F9EE-406C-866C-DD2A90ABC173}"/>
                </c:ext>
              </c:extLst>
            </c:dLbl>
            <c:dLbl>
              <c:idx val="14"/>
              <c:tx>
                <c:strRef>
                  <c:f>'графіки '!$C$675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{49908882-B3CC-4DED-AE1C-54E2DED7EE50}</c15:txfldGUID>
                      <c15:f>'графіки '!$C$675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F9EE-406C-866C-DD2A90ABC173}"/>
                </c:ext>
              </c:extLst>
            </c:dLbl>
            <c:dLbl>
              <c:idx val="15"/>
              <c:tx>
                <c:strRef>
                  <c:f>'графіки '!$C$676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{8FCE607D-0328-4F7D-8FC1-7CA8798E768C}</c15:txfldGUID>
                      <c15:f>'графіки '!$C$676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F9EE-406C-866C-DD2A90ABC173}"/>
                </c:ext>
              </c:extLst>
            </c:dLbl>
            <c:dLbl>
              <c:idx val="16"/>
              <c:tx>
                <c:strRef>
                  <c:f>'графіки '!$C$677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{FE417711-ECD6-409B-9E87-AB39B54F04E9}</c15:txfldGUID>
                      <c15:f>'графіки '!$C$677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F9EE-406C-866C-DD2A90ABC173}"/>
                </c:ext>
              </c:extLst>
            </c:dLbl>
            <c:dLbl>
              <c:idx val="17"/>
              <c:tx>
                <c:strRef>
                  <c:f>'графіки '!$C$678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{651A5F9A-CA9C-4FB6-A0D5-9A361ACA0DDB}</c15:txfldGUID>
                      <c15:f>'графіки '!$C$678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F9EE-406C-866C-DD2A90ABC173}"/>
                </c:ext>
              </c:extLst>
            </c:dLbl>
            <c:dLbl>
              <c:idx val="18"/>
              <c:tx>
                <c:strRef>
                  <c:f>'графіки '!$C$679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{E62456A5-A3B4-4683-BD83-D3A7A32D166D}</c15:txfldGUID>
                      <c15:f>'графіки '!$C$679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F9EE-406C-866C-DD2A90ABC173}"/>
                </c:ext>
              </c:extLst>
            </c:dLbl>
            <c:dLbl>
              <c:idx val="19"/>
              <c:tx>
                <c:strRef>
                  <c:f>'графіки '!$C$680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{35527E95-E01C-4CA4-98F0-FFB33EC6FB0C}</c15:txfldGUID>
                      <c15:f>'графіки '!$C$680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F9EE-406C-866C-DD2A90ABC173}"/>
                </c:ext>
              </c:extLst>
            </c:dLbl>
            <c:dLbl>
              <c:idx val="20"/>
              <c:tx>
                <c:strRef>
                  <c:f>'графіки '!$C$681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{E0F2F4D5-3FFF-47E3-A99C-87AF4704A708}</c15:txfldGUID>
                      <c15:f>'графіки '!$C$681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F9EE-406C-866C-DD2A90ABC17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'!$F$661:$F$681</c:f>
              <c:numCache>
                <c:formatCode>#,##0_ ;[Red]\-#,##0\ </c:formatCode>
                <c:ptCount val="21"/>
                <c:pt idx="0">
                  <c:v>538.25850000000003</c:v>
                </c:pt>
                <c:pt idx="1">
                  <c:v>913.78620000000001</c:v>
                </c:pt>
                <c:pt idx="2">
                  <c:v>1488.5055</c:v>
                </c:pt>
                <c:pt idx="3">
                  <c:v>563.18470000000002</c:v>
                </c:pt>
                <c:pt idx="4">
                  <c:v>845.625</c:v>
                </c:pt>
                <c:pt idx="5">
                  <c:v>1046.1904</c:v>
                </c:pt>
                <c:pt idx="6">
                  <c:v>4973.5628999999999</c:v>
                </c:pt>
                <c:pt idx="7">
                  <c:v>1018.7809999999999</c:v>
                </c:pt>
                <c:pt idx="8">
                  <c:v>895.22350000000006</c:v>
                </c:pt>
              </c:numCache>
            </c:numRef>
          </c:xVal>
          <c:yVal>
            <c:numRef>
              <c:f>'графіки '!$G$661:$G$681</c:f>
              <c:numCache>
                <c:formatCode>#,##0.0_ ;[Red]\-#,##0.0\ </c:formatCode>
                <c:ptCount val="21"/>
                <c:pt idx="0">
                  <c:v>3</c:v>
                </c:pt>
                <c:pt idx="1">
                  <c:v>10</c:v>
                </c:pt>
                <c:pt idx="2">
                  <c:v>17</c:v>
                </c:pt>
                <c:pt idx="3">
                  <c:v>5</c:v>
                </c:pt>
                <c:pt idx="4">
                  <c:v>7</c:v>
                </c:pt>
                <c:pt idx="5">
                  <c:v>7</c:v>
                </c:pt>
                <c:pt idx="6">
                  <c:v>32.299999999999997</c:v>
                </c:pt>
                <c:pt idx="7">
                  <c:v>11</c:v>
                </c:pt>
                <c:pt idx="8">
                  <c:v>10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5-F9EE-406C-866C-DD2A90ABC1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8690432"/>
        <c:axId val="128704896"/>
      </c:scatterChart>
      <c:valAx>
        <c:axId val="128690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8704896"/>
        <c:crosses val="autoZero"/>
        <c:crossBetween val="midCat"/>
      </c:valAx>
      <c:valAx>
        <c:axId val="128704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8690432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ОС Черкаської області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22073893440376505"/>
          <c:y val="5.706875121888966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534929479174236"/>
          <c:w val="0.89250378787878792"/>
          <c:h val="0.74671355381632243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'!$C$683</c:f>
                  <c:strCache>
                    <c:ptCount val="1"/>
                    <c:pt idx="0">
                      <c:v>Звенигородський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{78478E35-BCD5-4FD8-835F-588F3E91BB10}</c15:txfldGUID>
                      <c15:f>'графіки '!$C$683</c15:f>
                      <c15:dlblFieldTableCache>
                        <c:ptCount val="1"/>
                        <c:pt idx="0">
                          <c:v>Звенигородський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58F3-4936-A804-B9A1DA7633DB}"/>
                </c:ext>
              </c:extLst>
            </c:dLbl>
            <c:dLbl>
              <c:idx val="1"/>
              <c:tx>
                <c:strRef>
                  <c:f>'графіки '!$C$684</c:f>
                  <c:strCache>
                    <c:ptCount val="1"/>
                    <c:pt idx="0">
                      <c:v>Золотоніський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{30834DD6-E9B6-41D4-9511-5BDE0A9D3527}</c15:txfldGUID>
                      <c15:f>'графіки '!$C$684</c15:f>
                      <c15:dlblFieldTableCache>
                        <c:ptCount val="1"/>
                        <c:pt idx="0">
                          <c:v>Золотоніський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58F3-4936-A804-B9A1DA7633DB}"/>
                </c:ext>
              </c:extLst>
            </c:dLbl>
            <c:dLbl>
              <c:idx val="2"/>
              <c:tx>
                <c:strRef>
                  <c:f>'графіки '!$C$685</c:f>
                  <c:strCache>
                    <c:ptCount val="1"/>
                    <c:pt idx="0">
                      <c:v>Канівський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{8DEFE52F-B94A-40D1-B630-F327578FA42D}</c15:txfldGUID>
                      <c15:f>'графіки '!$C$685</c15:f>
                      <c15:dlblFieldTableCache>
                        <c:ptCount val="1"/>
                        <c:pt idx="0">
                          <c:v>Канівський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58F3-4936-A804-B9A1DA7633DB}"/>
                </c:ext>
              </c:extLst>
            </c:dLbl>
            <c:dLbl>
              <c:idx val="3"/>
              <c:tx>
                <c:strRef>
                  <c:f>'графіки '!$C$686</c:f>
                  <c:strCache>
                    <c:ptCount val="1"/>
                    <c:pt idx="0">
                      <c:v>Корсунь-Шевченківський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{957693E7-1B0E-417F-A2FF-503BD9D2BE18}</c15:txfldGUID>
                      <c15:f>'графіки '!$C$686</c15:f>
                      <c15:dlblFieldTableCache>
                        <c:ptCount val="1"/>
                        <c:pt idx="0">
                          <c:v>Корсунь-Шевченківський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58F3-4936-A804-B9A1DA7633DB}"/>
                </c:ext>
              </c:extLst>
            </c:dLbl>
            <c:dLbl>
              <c:idx val="4"/>
              <c:tx>
                <c:strRef>
                  <c:f>'графіки '!$C$687</c:f>
                  <c:strCache>
                    <c:ptCount val="1"/>
                    <c:pt idx="0">
                      <c:v>Монастирищенський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{C978224F-CFE9-4311-85BE-3C542ABD5532}</c15:txfldGUID>
                      <c15:f>'графіки '!$C$687</c15:f>
                      <c15:dlblFieldTableCache>
                        <c:ptCount val="1"/>
                        <c:pt idx="0">
                          <c:v>Монастирищенський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58F3-4936-A804-B9A1DA7633DB}"/>
                </c:ext>
              </c:extLst>
            </c:dLbl>
            <c:dLbl>
              <c:idx val="5"/>
              <c:tx>
                <c:strRef>
                  <c:f>'графіки '!$C$688</c:f>
                  <c:strCache>
                    <c:ptCount val="1"/>
                    <c:pt idx="0">
                      <c:v>Смілянський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{DC6859B1-A6C7-44D8-8C62-B8C2BB422DEA}</c15:txfldGUID>
                      <c15:f>'графіки '!$C$688</c15:f>
                      <c15:dlblFieldTableCache>
                        <c:ptCount val="1"/>
                        <c:pt idx="0">
                          <c:v>Смілянський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58F3-4936-A804-B9A1DA7633DB}"/>
                </c:ext>
              </c:extLst>
            </c:dLbl>
            <c:dLbl>
              <c:idx val="6"/>
              <c:tx>
                <c:strRef>
                  <c:f>'графіки '!$C$689</c:f>
                  <c:strCache>
                    <c:ptCount val="1"/>
                    <c:pt idx="0">
                      <c:v>Тальнівський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{E2B0637D-8460-49B0-8ED0-00A1485ED019}</c15:txfldGUID>
                      <c15:f>'графіки '!$C$689</c15:f>
                      <c15:dlblFieldTableCache>
                        <c:ptCount val="1"/>
                        <c:pt idx="0">
                          <c:v>Тальнівський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58F3-4936-A804-B9A1DA7633DB}"/>
                </c:ext>
              </c:extLst>
            </c:dLbl>
            <c:dLbl>
              <c:idx val="7"/>
              <c:tx>
                <c:strRef>
                  <c:f>'графіки '!$C$690</c:f>
                  <c:strCache>
                    <c:ptCount val="1"/>
                    <c:pt idx="0">
                      <c:v>Уманський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{F3C4577B-EAC3-472D-AB23-886DBCCF919E}</c15:txfldGUID>
                      <c15:f>'графіки '!$C$690</c15:f>
                      <c15:dlblFieldTableCache>
                        <c:ptCount val="1"/>
                        <c:pt idx="0">
                          <c:v>Уманський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58F3-4936-A804-B9A1DA7633DB}"/>
                </c:ext>
              </c:extLst>
            </c:dLbl>
            <c:dLbl>
              <c:idx val="8"/>
              <c:tx>
                <c:strRef>
                  <c:f>'графіки '!$C$691</c:f>
                  <c:strCache>
                    <c:ptCount val="1"/>
                    <c:pt idx="0">
                      <c:v>Черкаський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{B10943C8-5BDC-4472-AA8D-EB5555DB6C8B}</c15:txfldGUID>
                      <c15:f>'графіки '!$C$691</c15:f>
                      <c15:dlblFieldTableCache>
                        <c:ptCount val="1"/>
                        <c:pt idx="0">
                          <c:v>Черкаський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58F3-4936-A804-B9A1DA7633DB}"/>
                </c:ext>
              </c:extLst>
            </c:dLbl>
            <c:dLbl>
              <c:idx val="9"/>
              <c:tx>
                <c:strRef>
                  <c:f>'графіки '!$C$692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{B2E0636C-FD95-4494-B701-B740D53B2980}</c15:txfldGUID>
                      <c15:f>'графіки '!$C$692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58F3-4936-A804-B9A1DA7633DB}"/>
                </c:ext>
              </c:extLst>
            </c:dLbl>
            <c:dLbl>
              <c:idx val="10"/>
              <c:tx>
                <c:strRef>
                  <c:f>'графіки '!$C$693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{B439DB54-DB23-40B2-B2B8-F31D230A5A77}</c15:txfldGUID>
                      <c15:f>'графіки '!$C$693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58F3-4936-A804-B9A1DA7633DB}"/>
                </c:ext>
              </c:extLst>
            </c:dLbl>
            <c:dLbl>
              <c:idx val="11"/>
              <c:tx>
                <c:strRef>
                  <c:f>'графіки '!$C$694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{5E51C182-E367-4962-8D3E-1461C2B74671}</c15:txfldGUID>
                      <c15:f>'графіки '!$C$694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58F3-4936-A804-B9A1DA7633DB}"/>
                </c:ext>
              </c:extLst>
            </c:dLbl>
            <c:dLbl>
              <c:idx val="12"/>
              <c:tx>
                <c:strRef>
                  <c:f>'графіки '!$C$695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{1D3B173C-6990-42B8-AC55-CB5B7BC3CF7A}</c15:txfldGUID>
                      <c15:f>'графіки '!$C$695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58F3-4936-A804-B9A1DA7633DB}"/>
                </c:ext>
              </c:extLst>
            </c:dLbl>
            <c:dLbl>
              <c:idx val="13"/>
              <c:tx>
                <c:strRef>
                  <c:f>'графіки '!$C$696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{E160BEA2-6750-41AD-8705-49FB5744E61C}</c15:txfldGUID>
                      <c15:f>'графіки '!$C$696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58F3-4936-A804-B9A1DA7633DB}"/>
                </c:ext>
              </c:extLst>
            </c:dLbl>
            <c:dLbl>
              <c:idx val="14"/>
              <c:tx>
                <c:strRef>
                  <c:f>'графіки '!$C$697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{1D3F7C99-FA58-4912-84FE-2BA9BB98D558}</c15:txfldGUID>
                      <c15:f>'графіки '!$C$697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58F3-4936-A804-B9A1DA7633DB}"/>
                </c:ext>
              </c:extLst>
            </c:dLbl>
            <c:dLbl>
              <c:idx val="15"/>
              <c:tx>
                <c:strRef>
                  <c:f>'графіки '!$C$698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{DCA74933-E0BA-4AB6-AE5B-02E312005D17}</c15:txfldGUID>
                      <c15:f>'графіки '!$C$698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58F3-4936-A804-B9A1DA7633DB}"/>
                </c:ext>
              </c:extLst>
            </c:dLbl>
            <c:dLbl>
              <c:idx val="16"/>
              <c:tx>
                <c:strRef>
                  <c:f>'графіки '!$C$699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{CA818321-E6DB-4C2F-B8B1-31860FE6EDDF}</c15:txfldGUID>
                      <c15:f>'графіки '!$C$699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58F3-4936-A804-B9A1DA7633DB}"/>
                </c:ext>
              </c:extLst>
            </c:dLbl>
            <c:dLbl>
              <c:idx val="17"/>
              <c:tx>
                <c:strRef>
                  <c:f>'графіки '!$C$700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{6C151215-D8A5-4492-8D4A-C5535600C162}</c15:txfldGUID>
                      <c15:f>'графіки '!$C$700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58F3-4936-A804-B9A1DA7633DB}"/>
                </c:ext>
              </c:extLst>
            </c:dLbl>
            <c:dLbl>
              <c:idx val="18"/>
              <c:tx>
                <c:strRef>
                  <c:f>'графіки '!$C$701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{D3462C8F-C073-409E-9EFB-DBBF00C8FC9C}</c15:txfldGUID>
                      <c15:f>'графіки '!$C$701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58F3-4936-A804-B9A1DA7633DB}"/>
                </c:ext>
              </c:extLst>
            </c:dLbl>
            <c:dLbl>
              <c:idx val="19"/>
              <c:tx>
                <c:strRef>
                  <c:f>'графіки '!$C$702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{4B394E69-0515-41DD-B347-09D6C6005701}</c15:txfldGUID>
                      <c15:f>'графіки '!$C$702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58F3-4936-A804-B9A1DA7633DB}"/>
                </c:ext>
              </c:extLst>
            </c:dLbl>
            <c:dLbl>
              <c:idx val="20"/>
              <c:tx>
                <c:strRef>
                  <c:f>'графіки '!$C$703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{77C99D7D-2A79-43CB-9177-743C39674717}</c15:txfldGUID>
                      <c15:f>'графіки '!$C$703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58F3-4936-A804-B9A1DA7633DB}"/>
                </c:ext>
              </c:extLst>
            </c:dLbl>
            <c:dLbl>
              <c:idx val="21"/>
              <c:tx>
                <c:strRef>
                  <c:f>'графіки '!$C$704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{553ABB40-FE33-4A5E-A866-493F880C9577}</c15:txfldGUID>
                      <c15:f>'графіки '!$C$704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58F3-4936-A804-B9A1DA7633DB}"/>
                </c:ext>
              </c:extLst>
            </c:dLbl>
            <c:dLbl>
              <c:idx val="22"/>
              <c:tx>
                <c:strRef>
                  <c:f>'графіки '!$C$705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{AAADF719-6440-4110-A435-36DFE06BFE45}</c15:txfldGUID>
                      <c15:f>'графіки '!$C$705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58F3-4936-A804-B9A1DA7633D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'!$F$683:$F$705</c:f>
              <c:numCache>
                <c:formatCode>#,##0_ ;[Red]\-#,##0\ </c:formatCode>
                <c:ptCount val="23"/>
                <c:pt idx="0">
                  <c:v>720.65560000000005</c:v>
                </c:pt>
                <c:pt idx="1">
                  <c:v>1222.3145999999999</c:v>
                </c:pt>
                <c:pt idx="2">
                  <c:v>387.43130000000002</c:v>
                </c:pt>
                <c:pt idx="3">
                  <c:v>448.51220000000001</c:v>
                </c:pt>
                <c:pt idx="4">
                  <c:v>617.77260000000001</c:v>
                </c:pt>
                <c:pt idx="5">
                  <c:v>1558.8476000000001</c:v>
                </c:pt>
                <c:pt idx="6">
                  <c:v>475.7106</c:v>
                </c:pt>
                <c:pt idx="7">
                  <c:v>985.39520000000005</c:v>
                </c:pt>
                <c:pt idx="8">
                  <c:v>4740.9722000000002</c:v>
                </c:pt>
              </c:numCache>
            </c:numRef>
          </c:xVal>
          <c:yVal>
            <c:numRef>
              <c:f>'графіки '!$G$683:$G$705</c:f>
              <c:numCache>
                <c:formatCode>#,##0.0_ ;[Red]\-#,##0.0\ </c:formatCode>
                <c:ptCount val="23"/>
                <c:pt idx="0">
                  <c:v>9.9</c:v>
                </c:pt>
                <c:pt idx="1">
                  <c:v>6.5</c:v>
                </c:pt>
                <c:pt idx="2">
                  <c:v>1.3</c:v>
                </c:pt>
                <c:pt idx="3">
                  <c:v>5</c:v>
                </c:pt>
                <c:pt idx="4">
                  <c:v>6.4</c:v>
                </c:pt>
                <c:pt idx="5">
                  <c:v>5.9</c:v>
                </c:pt>
                <c:pt idx="6">
                  <c:v>6</c:v>
                </c:pt>
                <c:pt idx="7">
                  <c:v>7.3</c:v>
                </c:pt>
                <c:pt idx="8">
                  <c:v>28.3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7-58F3-4936-A804-B9A1DA7633D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9093632"/>
        <c:axId val="129095552"/>
      </c:scatterChart>
      <c:valAx>
        <c:axId val="129093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9095552"/>
        <c:crosses val="autoZero"/>
        <c:crossBetween val="midCat"/>
      </c:valAx>
      <c:valAx>
        <c:axId val="129095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9093632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ОС Чернівецької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5777264957264958"/>
          <c:w val="0.89250378787878792"/>
          <c:h val="0.742433974358974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'!$C$707</c:f>
                  <c:strCache>
                    <c:ptCount val="1"/>
                    <c:pt idx="0">
                      <c:v>Вижницький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{CCB2AF1B-375F-4ACB-8482-4BE939D7C2D1}</c15:txfldGUID>
                      <c15:f>'графіки '!$C$707</c15:f>
                      <c15:dlblFieldTableCache>
                        <c:ptCount val="1"/>
                        <c:pt idx="0">
                          <c:v>Вижницький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6B4B-432E-A775-AC05D87F45F8}"/>
                </c:ext>
              </c:extLst>
            </c:dLbl>
            <c:dLbl>
              <c:idx val="1"/>
              <c:tx>
                <c:strRef>
                  <c:f>'графіки '!$C$708</c:f>
                  <c:strCache>
                    <c:ptCount val="1"/>
                    <c:pt idx="0">
                      <c:v>Кіцманський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{F04AF2A6-8CDA-4366-8425-B3F8426B7E21}</c15:txfldGUID>
                      <c15:f>'графіки '!$C$708</c15:f>
                      <c15:dlblFieldTableCache>
                        <c:ptCount val="1"/>
                        <c:pt idx="0">
                          <c:v>Кіцманський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6B4B-432E-A775-AC05D87F45F8}"/>
                </c:ext>
              </c:extLst>
            </c:dLbl>
            <c:dLbl>
              <c:idx val="2"/>
              <c:tx>
                <c:strRef>
                  <c:f>'графіки '!$C$709</c:f>
                  <c:strCache>
                    <c:ptCount val="1"/>
                    <c:pt idx="0">
                      <c:v>Новоселицький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{1CA754C9-5FE2-481A-BFEC-298A0A024619}</c15:txfldGUID>
                      <c15:f>'графіки '!$C$709</c15:f>
                      <c15:dlblFieldTableCache>
                        <c:ptCount val="1"/>
                        <c:pt idx="0">
                          <c:v>Новоселицький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6B4B-432E-A775-AC05D87F45F8}"/>
                </c:ext>
              </c:extLst>
            </c:dLbl>
            <c:dLbl>
              <c:idx val="3"/>
              <c:tx>
                <c:strRef>
                  <c:f>'графіки '!$C$710</c:f>
                  <c:strCache>
                    <c:ptCount val="1"/>
                    <c:pt idx="0">
                      <c:v>Окружний суд м.Чернівців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{D059029C-9821-4FEF-BC8C-3E1672CDDE40}</c15:txfldGUID>
                      <c15:f>'графіки '!$C$710</c15:f>
                      <c15:dlblFieldTableCache>
                        <c:ptCount val="1"/>
                        <c:pt idx="0">
                          <c:v>Окружний суд м.Чернівців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6B4B-432E-A775-AC05D87F45F8}"/>
                </c:ext>
              </c:extLst>
            </c:dLbl>
            <c:dLbl>
              <c:idx val="4"/>
              <c:tx>
                <c:strRef>
                  <c:f>'графіки '!$C$711</c:f>
                  <c:strCache>
                    <c:ptCount val="1"/>
                    <c:pt idx="0">
                      <c:v>Сокирянський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{4B7D9355-F170-4BF0-9045-89D456C21042}</c15:txfldGUID>
                      <c15:f>'графіки '!$C$711</c15:f>
                      <c15:dlblFieldTableCache>
                        <c:ptCount val="1"/>
                        <c:pt idx="0">
                          <c:v>Сокирянський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6B4B-432E-A775-AC05D87F45F8}"/>
                </c:ext>
              </c:extLst>
            </c:dLbl>
            <c:dLbl>
              <c:idx val="5"/>
              <c:tx>
                <c:strRef>
                  <c:f>'графіки '!$C$712</c:f>
                  <c:strCache>
                    <c:ptCount val="1"/>
                    <c:pt idx="0">
                      <c:v>Сторожинецький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{D5D84D59-0B79-40CF-9B4D-8B458CBD0DF8}</c15:txfldGUID>
                      <c15:f>'графіки '!$C$712</c15:f>
                      <c15:dlblFieldTableCache>
                        <c:ptCount val="1"/>
                        <c:pt idx="0">
                          <c:v>Сторожинецький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6B4B-432E-A775-AC05D87F45F8}"/>
                </c:ext>
              </c:extLst>
            </c:dLbl>
            <c:dLbl>
              <c:idx val="6"/>
              <c:tx>
                <c:strRef>
                  <c:f>'графіки '!$C$713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{E1180B50-F15B-42C4-A616-F18FD72A7924}</c15:txfldGUID>
                      <c15:f>'графіки '!$C$713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6B4B-432E-A775-AC05D87F45F8}"/>
                </c:ext>
              </c:extLst>
            </c:dLbl>
            <c:dLbl>
              <c:idx val="7"/>
              <c:tx>
                <c:strRef>
                  <c:f>'графіки '!$C$714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{3F5F7B76-67E8-4276-836A-61CC86F2A009}</c15:txfldGUID>
                      <c15:f>'графіки '!$C$714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6B4B-432E-A775-AC05D87F45F8}"/>
                </c:ext>
              </c:extLst>
            </c:dLbl>
            <c:dLbl>
              <c:idx val="8"/>
              <c:tx>
                <c:strRef>
                  <c:f>'графіки '!$C$715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{87E5FF31-A93A-4229-BD12-57F4CDACFAB2}</c15:txfldGUID>
                      <c15:f>'графіки '!$C$715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6B4B-432E-A775-AC05D87F45F8}"/>
                </c:ext>
              </c:extLst>
            </c:dLbl>
            <c:dLbl>
              <c:idx val="9"/>
              <c:tx>
                <c:strRef>
                  <c:f>'графіки '!$C$716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{A64E0A45-5FCA-4B07-85BA-1794E8393E04}</c15:txfldGUID>
                      <c15:f>'графіки '!$C$716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6B4B-432E-A775-AC05D87F45F8}"/>
                </c:ext>
              </c:extLst>
            </c:dLbl>
            <c:dLbl>
              <c:idx val="10"/>
              <c:tx>
                <c:strRef>
                  <c:f>'графіки '!$C$717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{E238E2FD-E55D-444A-803B-2C9F27ACE3CB}</c15:txfldGUID>
                      <c15:f>'графіки '!$C$717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6B4B-432E-A775-AC05D87F45F8}"/>
                </c:ext>
              </c:extLst>
            </c:dLbl>
            <c:dLbl>
              <c:idx val="11"/>
              <c:tx>
                <c:strRef>
                  <c:f>'графіки '!$C$718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{9931EB9B-85FA-4488-B064-63208C919F5F}</c15:txfldGUID>
                      <c15:f>'графіки '!$C$718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6B4B-432E-A775-AC05D87F45F8}"/>
                </c:ext>
              </c:extLst>
            </c:dLbl>
            <c:dLbl>
              <c:idx val="12"/>
              <c:tx>
                <c:strRef>
                  <c:f>'графіки '!$C$719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{DC595575-1EB0-42EB-B312-FDEBB01F30A2}</c15:txfldGUID>
                      <c15:f>'графіки '!$C$719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6B4B-432E-A775-AC05D87F45F8}"/>
                </c:ext>
              </c:extLst>
            </c:dLbl>
            <c:dLbl>
              <c:idx val="13"/>
              <c:tx>
                <c:strRef>
                  <c:f>'графіки '!$C$720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{122C3A8C-CD51-4782-B5C8-4153233A919E}</c15:txfldGUID>
                      <c15:f>'графіки '!$C$720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6B4B-432E-A775-AC05D87F45F8}"/>
                </c:ext>
              </c:extLst>
            </c:dLbl>
            <c:dLbl>
              <c:idx val="14"/>
              <c:tx>
                <c:strRef>
                  <c:f>'графіки '!$C$721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{2D436E2B-ACB1-4AAC-AF39-FAC6010102F4}</c15:txfldGUID>
                      <c15:f>'графіки '!$C$721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6B4B-432E-A775-AC05D87F45F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'!$F$707:$F$721</c:f>
              <c:numCache>
                <c:formatCode>#,##0_ ;[Red]\-#,##0\ </c:formatCode>
                <c:ptCount val="15"/>
                <c:pt idx="0">
                  <c:v>512.9316</c:v>
                </c:pt>
                <c:pt idx="1">
                  <c:v>844.53539999999998</c:v>
                </c:pt>
                <c:pt idx="2">
                  <c:v>850.97080000000005</c:v>
                </c:pt>
                <c:pt idx="3">
                  <c:v>3027.3081000000002</c:v>
                </c:pt>
                <c:pt idx="4">
                  <c:v>714.73080000000004</c:v>
                </c:pt>
                <c:pt idx="5">
                  <c:v>1140.212</c:v>
                </c:pt>
              </c:numCache>
            </c:numRef>
          </c:xVal>
          <c:yVal>
            <c:numRef>
              <c:f>'графіки '!$G$707:$G$721</c:f>
              <c:numCache>
                <c:formatCode>#,##0.0_ ;[Red]\-#,##0.0\ </c:formatCode>
                <c:ptCount val="15"/>
                <c:pt idx="0">
                  <c:v>3.7</c:v>
                </c:pt>
                <c:pt idx="1">
                  <c:v>7</c:v>
                </c:pt>
                <c:pt idx="2">
                  <c:v>11</c:v>
                </c:pt>
                <c:pt idx="3">
                  <c:v>20.5</c:v>
                </c:pt>
                <c:pt idx="4">
                  <c:v>7</c:v>
                </c:pt>
                <c:pt idx="5">
                  <c:v>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6B4B-432E-A775-AC05D87F45F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8923904"/>
        <c:axId val="128934272"/>
      </c:scatterChart>
      <c:valAx>
        <c:axId val="128923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8934272"/>
        <c:crosses val="autoZero"/>
        <c:crossBetween val="midCat"/>
      </c:valAx>
      <c:valAx>
        <c:axId val="128934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8923904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трудових ресурсів</a:t>
            </a:r>
          </a:p>
          <a:p>
            <a:pPr>
              <a:defRPr/>
            </a:pPr>
            <a:r>
              <a:rPr lang="uk-UA" sz="1800" b="1" i="0" baseline="0">
                <a:effectLst/>
              </a:rPr>
              <a:t>у </a:t>
            </a:r>
            <a:r>
              <a:rPr lang="uk-UA" sz="1800" b="1" i="0" u="sng" baseline="0">
                <a:effectLst/>
              </a:rPr>
              <a:t>ОС Чернігівської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2260816034630095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047979797979797E-2"/>
          <c:y val="0.13063580246913581"/>
          <c:w val="0.89250378787878792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tx>
                <c:strRef>
                  <c:f>'графіки 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{C5AA1BFF-0AD3-44DA-9724-8D2079869EB3}</c15:txfldGUID>
                      <c15:f>'графіки '!#REF!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0B29-4970-BE61-54F8E9AE6E1D}"/>
                </c:ext>
              </c:extLst>
            </c:dLbl>
            <c:dLbl>
              <c:idx val="1"/>
              <c:tx>
                <c:strRef>
                  <c:f>'графіки '!$C$723</c:f>
                  <c:strCache>
                    <c:ptCount val="1"/>
                    <c:pt idx="0">
                      <c:v>Бахмацький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{0AC258DE-411A-4CE5-8F8A-E1BE7DFEC09D}</c15:txfldGUID>
                      <c15:f>'графіки '!$C$723</c15:f>
                      <c15:dlblFieldTableCache>
                        <c:ptCount val="1"/>
                        <c:pt idx="0">
                          <c:v>Бахмацький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0B29-4970-BE61-54F8E9AE6E1D}"/>
                </c:ext>
              </c:extLst>
            </c:dLbl>
            <c:dLbl>
              <c:idx val="2"/>
              <c:tx>
                <c:strRef>
                  <c:f>'графіки '!$C$724</c:f>
                  <c:strCache>
                    <c:ptCount val="1"/>
                    <c:pt idx="0">
                      <c:v>Ічнянський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{F0F55082-9502-4AF2-9768-8D58326179B1}</c15:txfldGUID>
                      <c15:f>'графіки '!$C$724</c15:f>
                      <c15:dlblFieldTableCache>
                        <c:ptCount val="1"/>
                        <c:pt idx="0">
                          <c:v>Ічнянський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0B29-4970-BE61-54F8E9AE6E1D}"/>
                </c:ext>
              </c:extLst>
            </c:dLbl>
            <c:dLbl>
              <c:idx val="3"/>
              <c:tx>
                <c:strRef>
                  <c:f>'графіки '!$C$725</c:f>
                  <c:strCache>
                    <c:ptCount val="1"/>
                    <c:pt idx="0">
                      <c:v>Козелецький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{D539A75D-8BB1-46B0-A3DF-EAE040E0F5CB}</c15:txfldGUID>
                      <c15:f>'графіки '!$C$725</c15:f>
                      <c15:dlblFieldTableCache>
                        <c:ptCount val="1"/>
                        <c:pt idx="0">
                          <c:v>Козелецький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0B29-4970-BE61-54F8E9AE6E1D}"/>
                </c:ext>
              </c:extLst>
            </c:dLbl>
            <c:dLbl>
              <c:idx val="4"/>
              <c:tx>
                <c:strRef>
                  <c:f>'графіки '!$C$726</c:f>
                  <c:strCache>
                    <c:ptCount val="1"/>
                    <c:pt idx="0">
                      <c:v>Корюківський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{DB7DEC63-3D72-44F4-983C-B59AF9DEFB06}</c15:txfldGUID>
                      <c15:f>'графіки '!$C$726</c15:f>
                      <c15:dlblFieldTableCache>
                        <c:ptCount val="1"/>
                        <c:pt idx="0">
                          <c:v>Корюківський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0B29-4970-BE61-54F8E9AE6E1D}"/>
                </c:ext>
              </c:extLst>
            </c:dLbl>
            <c:dLbl>
              <c:idx val="5"/>
              <c:tx>
                <c:strRef>
                  <c:f>'графіки '!$C$727</c:f>
                  <c:strCache>
                    <c:ptCount val="1"/>
                    <c:pt idx="0">
                      <c:v>Менський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{4B044D90-A02A-4948-8456-033D068468E0}</c15:txfldGUID>
                      <c15:f>'графіки '!$C$727</c15:f>
                      <c15:dlblFieldTableCache>
                        <c:ptCount val="1"/>
                        <c:pt idx="0">
                          <c:v>Менський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0B29-4970-BE61-54F8E9AE6E1D}"/>
                </c:ext>
              </c:extLst>
            </c:dLbl>
            <c:dLbl>
              <c:idx val="6"/>
              <c:tx>
                <c:strRef>
                  <c:f>'графіки '!$C$728</c:f>
                  <c:strCache>
                    <c:ptCount val="1"/>
                    <c:pt idx="0">
                      <c:v>Ніжинський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{0370FF2D-ABCB-44E5-B6F4-E43B70572A0B}</c15:txfldGUID>
                      <c15:f>'графіки '!$C$728</c15:f>
                      <c15:dlblFieldTableCache>
                        <c:ptCount val="1"/>
                        <c:pt idx="0">
                          <c:v>Ніжинський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0B29-4970-BE61-54F8E9AE6E1D}"/>
                </c:ext>
              </c:extLst>
            </c:dLbl>
            <c:dLbl>
              <c:idx val="7"/>
              <c:tx>
                <c:strRef>
                  <c:f>'графіки '!$C$729</c:f>
                  <c:strCache>
                    <c:ptCount val="1"/>
                    <c:pt idx="0">
                      <c:v>Новгород-Сіверський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{5773FFEB-9043-4C8F-B17A-C66FE5B4CE51}</c15:txfldGUID>
                      <c15:f>'графіки '!$C$729</c15:f>
                      <c15:dlblFieldTableCache>
                        <c:ptCount val="1"/>
                        <c:pt idx="0">
                          <c:v>Новгород-Сіверський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0B29-4970-BE61-54F8E9AE6E1D}"/>
                </c:ext>
              </c:extLst>
            </c:dLbl>
            <c:dLbl>
              <c:idx val="8"/>
              <c:tx>
                <c:strRef>
                  <c:f>'графіки '!$C$730</c:f>
                  <c:strCache>
                    <c:ptCount val="1"/>
                    <c:pt idx="0">
                      <c:v>Окружний суд м.Чернігова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{17670999-8505-49C6-80AE-B5E9424C9D6A}</c15:txfldGUID>
                      <c15:f>'графіки '!$C$730</c15:f>
                      <c15:dlblFieldTableCache>
                        <c:ptCount val="1"/>
                        <c:pt idx="0">
                          <c:v>Окружний суд м.Чернігова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0B29-4970-BE61-54F8E9AE6E1D}"/>
                </c:ext>
              </c:extLst>
            </c:dLbl>
            <c:dLbl>
              <c:idx val="9"/>
              <c:tx>
                <c:strRef>
                  <c:f>'графіки '!$C$731</c:f>
                  <c:strCache>
                    <c:ptCount val="1"/>
                    <c:pt idx="0">
                      <c:v>Прилуцький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{1E326139-75D2-4A93-82F0-D1AC9D186EBB}</c15:txfldGUID>
                      <c15:f>'графіки '!$C$731</c15:f>
                      <c15:dlblFieldTableCache>
                        <c:ptCount val="1"/>
                        <c:pt idx="0">
                          <c:v>Прилуцький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0B29-4970-BE61-54F8E9AE6E1D}"/>
                </c:ext>
              </c:extLst>
            </c:dLbl>
            <c:dLbl>
              <c:idx val="10"/>
              <c:tx>
                <c:strRef>
                  <c:f>'графіки '!$C$732</c:f>
                  <c:strCache>
                    <c:ptCount val="1"/>
                    <c:pt idx="0">
                      <c:v>Ріпкинський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{97A67A25-1E2D-4D94-BF87-74C422277B11}</c15:txfldGUID>
                      <c15:f>'графіки '!$C$732</c15:f>
                      <c15:dlblFieldTableCache>
                        <c:ptCount val="1"/>
                        <c:pt idx="0">
                          <c:v>Ріпкинський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0B29-4970-BE61-54F8E9AE6E1D}"/>
                </c:ext>
              </c:extLst>
            </c:dLbl>
            <c:dLbl>
              <c:idx val="11"/>
              <c:tx>
                <c:strRef>
                  <c:f>'графіки '!$C$733</c:f>
                  <c:strCache>
                    <c:ptCount val="1"/>
                    <c:pt idx="0">
                      <c:v>Чернігівський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{90818D5F-983F-4059-B399-583001DCDE3F}</c15:txfldGUID>
                      <c15:f>'графіки '!$C$733</c15:f>
                      <c15:dlblFieldTableCache>
                        <c:ptCount val="1"/>
                        <c:pt idx="0">
                          <c:v>Чернігівський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0B29-4970-BE61-54F8E9AE6E1D}"/>
                </c:ext>
              </c:extLst>
            </c:dLbl>
            <c:dLbl>
              <c:idx val="12"/>
              <c:tx>
                <c:strRef>
                  <c:f>'графіки '!$C$734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{F894B04E-D916-4D30-B84E-7AC147BE8140}</c15:txfldGUID>
                      <c15:f>'графіки '!$C$734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0B29-4970-BE61-54F8E9AE6E1D}"/>
                </c:ext>
              </c:extLst>
            </c:dLbl>
            <c:dLbl>
              <c:idx val="13"/>
              <c:tx>
                <c:strRef>
                  <c:f>'графіки '!$C$735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{CC94D4F4-8F5E-4AE9-A803-A4AAD23A0B88}</c15:txfldGUID>
                      <c15:f>'графіки '!$C$735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0B29-4970-BE61-54F8E9AE6E1D}"/>
                </c:ext>
              </c:extLst>
            </c:dLbl>
            <c:dLbl>
              <c:idx val="14"/>
              <c:tx>
                <c:strRef>
                  <c:f>'графіки '!$C$736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{6CC48B00-1241-477B-8AAE-248713458957}</c15:txfldGUID>
                      <c15:f>'графіки '!$C$736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0B29-4970-BE61-54F8E9AE6E1D}"/>
                </c:ext>
              </c:extLst>
            </c:dLbl>
            <c:dLbl>
              <c:idx val="15"/>
              <c:tx>
                <c:strRef>
                  <c:f>'графіки '!$C$737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{A9A38FBE-1590-4877-8266-1EF19BFA472A}</c15:txfldGUID>
                      <c15:f>'графіки '!$C$737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0B29-4970-BE61-54F8E9AE6E1D}"/>
                </c:ext>
              </c:extLst>
            </c:dLbl>
            <c:dLbl>
              <c:idx val="16"/>
              <c:tx>
                <c:strRef>
                  <c:f>'графіки '!$C$738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{E0CFE593-8EEA-4E97-80B8-5AB04035566E}</c15:txfldGUID>
                      <c15:f>'графіки '!$C$738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0B29-4970-BE61-54F8E9AE6E1D}"/>
                </c:ext>
              </c:extLst>
            </c:dLbl>
            <c:dLbl>
              <c:idx val="17"/>
              <c:tx>
                <c:strRef>
                  <c:f>'графіки '!$C$739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{38787135-E7B2-4943-8A1D-FA084F2FB954}</c15:txfldGUID>
                      <c15:f>'графіки '!$C$739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0B29-4970-BE61-54F8E9AE6E1D}"/>
                </c:ext>
              </c:extLst>
            </c:dLbl>
            <c:dLbl>
              <c:idx val="18"/>
              <c:tx>
                <c:strRef>
                  <c:f>'графіки '!$C$740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{10EFEF75-011C-49C0-9E5C-55831EE766C7}</c15:txfldGUID>
                      <c15:f>'графіки '!$C$740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0B29-4970-BE61-54F8E9AE6E1D}"/>
                </c:ext>
              </c:extLst>
            </c:dLbl>
            <c:dLbl>
              <c:idx val="19"/>
              <c:tx>
                <c:strRef>
                  <c:f>'графіки '!$C$741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{E3DB7A1F-D42C-402B-893A-CBDA9691D918}</c15:txfldGUID>
                      <c15:f>'графіки '!$C$741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0B29-4970-BE61-54F8E9AE6E1D}"/>
                </c:ext>
              </c:extLst>
            </c:dLbl>
            <c:dLbl>
              <c:idx val="20"/>
              <c:tx>
                <c:strRef>
                  <c:f>'графіки '!$C$742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{8510E2C0-5F76-4663-A5EB-BCF37E7CACDF}</c15:txfldGUID>
                      <c15:f>'графіки '!$C$742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0B29-4970-BE61-54F8E9AE6E1D}"/>
                </c:ext>
              </c:extLst>
            </c:dLbl>
            <c:dLbl>
              <c:idx val="21"/>
              <c:tx>
                <c:strRef>
                  <c:f>'графіки '!$C$743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{A85B4D63-F76D-421F-B71A-39C4E82B44EF}</c15:txfldGUID>
                      <c15:f>'графіки '!$C$743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0B29-4970-BE61-54F8E9AE6E1D}"/>
                </c:ext>
              </c:extLst>
            </c:dLbl>
            <c:dLbl>
              <c:idx val="22"/>
              <c:tx>
                <c:strRef>
                  <c:f>'графіки '!$C$744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{2F1DD0AB-424F-4064-B2C6-0B0ECE682709}</c15:txfldGUID>
                      <c15:f>'графіки '!$C$744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0B29-4970-BE61-54F8E9AE6E1D}"/>
                </c:ext>
              </c:extLst>
            </c:dLbl>
            <c:dLbl>
              <c:idx val="23"/>
              <c:tx>
                <c:strRef>
                  <c:f>'графіки '!$C$745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{B8940BF9-FE6F-44B3-821A-CB4CDF675FAF}</c15:txfldGUID>
                      <c15:f>'графіки '!$C$745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0B29-4970-BE61-54F8E9AE6E1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'!$F$723:$F$745</c:f>
              <c:numCache>
                <c:formatCode>#,##0_ ;[Red]\-#,##0\ </c:formatCode>
                <c:ptCount val="23"/>
                <c:pt idx="0">
                  <c:v>581.41129999999998</c:v>
                </c:pt>
                <c:pt idx="1">
                  <c:v>327.07080000000002</c:v>
                </c:pt>
                <c:pt idx="2">
                  <c:v>863.73059999999998</c:v>
                </c:pt>
                <c:pt idx="3">
                  <c:v>523.40700000000004</c:v>
                </c:pt>
                <c:pt idx="4">
                  <c:v>741.56870000000004</c:v>
                </c:pt>
                <c:pt idx="5">
                  <c:v>1153.9932999999999</c:v>
                </c:pt>
                <c:pt idx="6">
                  <c:v>546.91599999999994</c:v>
                </c:pt>
                <c:pt idx="7">
                  <c:v>3704.7617</c:v>
                </c:pt>
                <c:pt idx="8">
                  <c:v>987.56680000000006</c:v>
                </c:pt>
                <c:pt idx="9">
                  <c:v>752.94970000000001</c:v>
                </c:pt>
                <c:pt idx="10">
                  <c:v>800.38959999999997</c:v>
                </c:pt>
              </c:numCache>
            </c:numRef>
          </c:xVal>
          <c:yVal>
            <c:numRef>
              <c:f>'графіки '!$G$723:$G$745</c:f>
              <c:numCache>
                <c:formatCode>#,##0.0_ ;[Red]\-#,##0.0\ </c:formatCode>
                <c:ptCount val="23"/>
                <c:pt idx="0">
                  <c:v>4.5</c:v>
                </c:pt>
                <c:pt idx="1">
                  <c:v>4.5</c:v>
                </c:pt>
                <c:pt idx="2">
                  <c:v>9.5</c:v>
                </c:pt>
                <c:pt idx="3">
                  <c:v>4.7</c:v>
                </c:pt>
                <c:pt idx="4">
                  <c:v>10</c:v>
                </c:pt>
                <c:pt idx="5">
                  <c:v>5.0999999999999996</c:v>
                </c:pt>
                <c:pt idx="6">
                  <c:v>5</c:v>
                </c:pt>
                <c:pt idx="7">
                  <c:v>21.8</c:v>
                </c:pt>
                <c:pt idx="8">
                  <c:v>9.1999999999999993</c:v>
                </c:pt>
                <c:pt idx="9">
                  <c:v>7</c:v>
                </c:pt>
                <c:pt idx="10">
                  <c:v>6.5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0B29-4970-BE61-54F8E9AE6E1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9119744"/>
        <c:axId val="129121664"/>
      </c:scatterChart>
      <c:valAx>
        <c:axId val="129119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9121664"/>
        <c:crosses val="autoZero"/>
        <c:crossBetween val="midCat"/>
      </c:valAx>
      <c:valAx>
        <c:axId val="129121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Середньооблікова чисельність суддів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9256260064412237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9119744"/>
        <c:crosses val="autoZero"/>
        <c:crossBetween val="midCat"/>
      </c:valAx>
      <c:spPr>
        <a:gradFill flip="none" rotWithShape="1">
          <a:gsLst>
            <a:gs pos="50000">
              <a:srgbClr val="CCFFCC"/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B05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>
              <a:defRPr/>
            </a:pPr>
            <a:r>
              <a:rPr lang="uk-UA" sz="1800" b="1" i="0" u="sng" baseline="0">
                <a:effectLst/>
              </a:rPr>
              <a:t>ОС Волинської області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575664313476639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'!$C$166</c:f>
                  <c:strCache>
                    <c:ptCount val="1"/>
                    <c:pt idx="0">
                      <c:v>Володимир-Волинський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{8891D328-8271-49F6-AD3B-71A2BCA00AB2}</c15:txfldGUID>
                      <c15:f>'графіки '!$C$166</c15:f>
                      <c15:dlblFieldTableCache>
                        <c:ptCount val="1"/>
                        <c:pt idx="0">
                          <c:v>Володимир-Волинський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0629-4D76-9E3A-0D68DB684792}"/>
                </c:ext>
              </c:extLst>
            </c:dLbl>
            <c:dLbl>
              <c:idx val="1"/>
              <c:tx>
                <c:strRef>
                  <c:f>'графіки '!$C$167</c:f>
                  <c:strCache>
                    <c:ptCount val="1"/>
                    <c:pt idx="0">
                      <c:v>Горохівський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{626AFC18-342C-452F-A010-50EC2C1D55F6}</c15:txfldGUID>
                      <c15:f>'графіки '!$C$167</c15:f>
                      <c15:dlblFieldTableCache>
                        <c:ptCount val="1"/>
                        <c:pt idx="0">
                          <c:v>Горохівський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0629-4D76-9E3A-0D68DB684792}"/>
                </c:ext>
              </c:extLst>
            </c:dLbl>
            <c:dLbl>
              <c:idx val="2"/>
              <c:tx>
                <c:strRef>
                  <c:f>'графіки '!$C$168</c:f>
                  <c:strCache>
                    <c:ptCount val="1"/>
                    <c:pt idx="0">
                      <c:v>Камінь-Каширський районний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{41813518-A7DB-4319-98BB-5A69BC8FF640}</c15:txfldGUID>
                      <c15:f>'графіки '!$C$168</c15:f>
                      <c15:dlblFieldTableCache>
                        <c:ptCount val="1"/>
                        <c:pt idx="0">
                          <c:v>Камінь-Каширський районний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0629-4D76-9E3A-0D68DB684792}"/>
                </c:ext>
              </c:extLst>
            </c:dLbl>
            <c:dLbl>
              <c:idx val="3"/>
              <c:tx>
                <c:strRef>
                  <c:f>'графіки '!$C$169</c:f>
                  <c:strCache>
                    <c:ptCount val="1"/>
                    <c:pt idx="0">
                      <c:v>Ківерцівський районний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{71D34E56-8D85-4B28-BCA8-B66C7BBDAFEE}</c15:txfldGUID>
                      <c15:f>'графіки '!$C$169</c15:f>
                      <c15:dlblFieldTableCache>
                        <c:ptCount val="1"/>
                        <c:pt idx="0">
                          <c:v>Ківерцівський районний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0629-4D76-9E3A-0D68DB684792}"/>
                </c:ext>
              </c:extLst>
            </c:dLbl>
            <c:dLbl>
              <c:idx val="4"/>
              <c:tx>
                <c:strRef>
                  <c:f>'графіки '!$C$170</c:f>
                  <c:strCache>
                    <c:ptCount val="1"/>
                    <c:pt idx="0">
                      <c:v>Ковельський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{73438BF4-EFCD-4E33-8007-5A724229A828}</c15:txfldGUID>
                      <c15:f>'графіки '!$C$170</c15:f>
                      <c15:dlblFieldTableCache>
                        <c:ptCount val="1"/>
                        <c:pt idx="0">
                          <c:v>Ковельський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0629-4D76-9E3A-0D68DB684792}"/>
                </c:ext>
              </c:extLst>
            </c:dLbl>
            <c:dLbl>
              <c:idx val="5"/>
              <c:tx>
                <c:strRef>
                  <c:f>'графіки '!$C$171</c:f>
                  <c:strCache>
                    <c:ptCount val="1"/>
                    <c:pt idx="0">
                      <c:v>Луцький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{004B1D05-2248-481B-9303-FFCE87510ABF}</c15:txfldGUID>
                      <c15:f>'графіки '!$C$171</c15:f>
                      <c15:dlblFieldTableCache>
                        <c:ptCount val="1"/>
                        <c:pt idx="0">
                          <c:v>Луцький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0629-4D76-9E3A-0D68DB684792}"/>
                </c:ext>
              </c:extLst>
            </c:dLbl>
            <c:dLbl>
              <c:idx val="6"/>
              <c:tx>
                <c:strRef>
                  <c:f>'графіки '!$C$172</c:f>
                  <c:strCache>
                    <c:ptCount val="1"/>
                    <c:pt idx="0">
                      <c:v>Любомльський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{6FC0529E-A862-4A9D-B408-02142F38F8C5}</c15:txfldGUID>
                      <c15:f>'графіки '!$C$172</c15:f>
                      <c15:dlblFieldTableCache>
                        <c:ptCount val="1"/>
                        <c:pt idx="0">
                          <c:v>Любомльський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0629-4D76-9E3A-0D68DB684792}"/>
                </c:ext>
              </c:extLst>
            </c:dLbl>
            <c:dLbl>
              <c:idx val="7"/>
              <c:tx>
                <c:strRef>
                  <c:f>'графіки '!$C$173</c:f>
                  <c:strCache>
                    <c:ptCount val="1"/>
                    <c:pt idx="0">
                      <c:v>Маневицький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{9365AD71-62AF-45D5-A92C-D50D8F6638A7}</c15:txfldGUID>
                      <c15:f>'графіки '!$C$173</c15:f>
                      <c15:dlblFieldTableCache>
                        <c:ptCount val="1"/>
                        <c:pt idx="0">
                          <c:v>Маневицький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0629-4D76-9E3A-0D68DB684792}"/>
                </c:ext>
              </c:extLst>
            </c:dLbl>
            <c:dLbl>
              <c:idx val="8"/>
              <c:tx>
                <c:strRef>
                  <c:f>'графіки '!$C$174</c:f>
                  <c:strCache>
                    <c:ptCount val="1"/>
                    <c:pt idx="0">
                      <c:v>Нововолинський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{1D201665-7550-42A4-8916-C887AABCE433}</c15:txfldGUID>
                      <c15:f>'графіки '!$C$174</c15:f>
                      <c15:dlblFieldTableCache>
                        <c:ptCount val="1"/>
                        <c:pt idx="0">
                          <c:v>Нововолинський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0629-4D76-9E3A-0D68DB684792}"/>
                </c:ext>
              </c:extLst>
            </c:dLbl>
            <c:dLbl>
              <c:idx val="9"/>
              <c:tx>
                <c:strRef>
                  <c:f>'графіки '!$C$175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{FA448DC0-A95B-45D7-96EC-30AE627480C6}</c15:txfldGUID>
                      <c15:f>'графіки '!$C$175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0629-4D76-9E3A-0D68DB684792}"/>
                </c:ext>
              </c:extLst>
            </c:dLbl>
            <c:dLbl>
              <c:idx val="10"/>
              <c:tx>
                <c:strRef>
                  <c:f>'графіки '!$C$176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{D816005D-3BDC-4A8C-862E-57CC7F12FC1F}</c15:txfldGUID>
                      <c15:f>'графіки '!$C$176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0629-4D76-9E3A-0D68DB684792}"/>
                </c:ext>
              </c:extLst>
            </c:dLbl>
            <c:dLbl>
              <c:idx val="11"/>
              <c:tx>
                <c:strRef>
                  <c:f>'графіки '!$C$177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{F6B46F63-5975-4DDE-9A35-C99C67CEB942}</c15:txfldGUID>
                      <c15:f>'графіки '!$C$177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0629-4D76-9E3A-0D68DB684792}"/>
                </c:ext>
              </c:extLst>
            </c:dLbl>
            <c:dLbl>
              <c:idx val="12"/>
              <c:tx>
                <c:strRef>
                  <c:f>'графіки '!$C$178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{6E58F732-3AB5-417F-B1FF-43E3E1B7E4ED}</c15:txfldGUID>
                      <c15:f>'графіки '!$C$178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0629-4D76-9E3A-0D68DB684792}"/>
                </c:ext>
              </c:extLst>
            </c:dLbl>
            <c:dLbl>
              <c:idx val="13"/>
              <c:tx>
                <c:strRef>
                  <c:f>'графіки '!$C$179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{06DB49A8-4DF3-4A39-AC04-DB1A5BFD0617}</c15:txfldGUID>
                      <c15:f>'графіки '!$C$179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0629-4D76-9E3A-0D68DB684792}"/>
                </c:ext>
              </c:extLst>
            </c:dLbl>
            <c:dLbl>
              <c:idx val="14"/>
              <c:tx>
                <c:strRef>
                  <c:f>'графіки '!$C$180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{440A5A4B-E89A-4997-91ED-1472A6C9D819}</c15:txfldGUID>
                      <c15:f>'графіки '!$C$180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0629-4D76-9E3A-0D68DB684792}"/>
                </c:ext>
              </c:extLst>
            </c:dLbl>
            <c:dLbl>
              <c:idx val="15"/>
              <c:tx>
                <c:strRef>
                  <c:f>'графіки '!$C$181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{13120BE3-6F6B-4CA3-B8C3-889CF4EFF004}</c15:txfldGUID>
                      <c15:f>'графіки '!$C$181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0629-4D76-9E3A-0D68DB684792}"/>
                </c:ext>
              </c:extLst>
            </c:dLbl>
            <c:dLbl>
              <c:idx val="16"/>
              <c:tx>
                <c:strRef>
                  <c:f>'графіки '!$C$182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{E9082886-2A3F-4FD1-A953-CFF429636F57}</c15:txfldGUID>
                      <c15:f>'графіки '!$C$182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0629-4D76-9E3A-0D68DB68479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'!$F$166:$F$182</c:f>
              <c:numCache>
                <c:formatCode>#,##0_ ;[Red]\-#,##0\ </c:formatCode>
                <c:ptCount val="17"/>
                <c:pt idx="0">
                  <c:v>815.34400000000005</c:v>
                </c:pt>
                <c:pt idx="1">
                  <c:v>483.81129999999996</c:v>
                </c:pt>
                <c:pt idx="2">
                  <c:v>552.85919999999999</c:v>
                </c:pt>
                <c:pt idx="3">
                  <c:v>739.74810000000002</c:v>
                </c:pt>
                <c:pt idx="4">
                  <c:v>1211.098</c:v>
                </c:pt>
                <c:pt idx="5">
                  <c:v>3192.5659000000001</c:v>
                </c:pt>
                <c:pt idx="6">
                  <c:v>724.65330000000006</c:v>
                </c:pt>
                <c:pt idx="7">
                  <c:v>440.77600000000007</c:v>
                </c:pt>
                <c:pt idx="8">
                  <c:v>838.09529999999995</c:v>
                </c:pt>
              </c:numCache>
            </c:numRef>
          </c:xVal>
          <c:yVal>
            <c:numRef>
              <c:f>'графіки '!$E$166:$E$182</c:f>
              <c:numCache>
                <c:formatCode>#,##0.0_ ;[Red]\-#,##0.0\ </c:formatCode>
                <c:ptCount val="17"/>
                <c:pt idx="0">
                  <c:v>7781.2652800000005</c:v>
                </c:pt>
                <c:pt idx="1">
                  <c:v>4143.7563900000005</c:v>
                </c:pt>
                <c:pt idx="2">
                  <c:v>6631.5914299999995</c:v>
                </c:pt>
                <c:pt idx="3">
                  <c:v>6560.4824600000002</c:v>
                </c:pt>
                <c:pt idx="4">
                  <c:v>8844.2228200000009</c:v>
                </c:pt>
                <c:pt idx="5">
                  <c:v>21410.132550000002</c:v>
                </c:pt>
                <c:pt idx="6">
                  <c:v>6738.8064199999999</c:v>
                </c:pt>
                <c:pt idx="7">
                  <c:v>5766.563619999999</c:v>
                </c:pt>
                <c:pt idx="8">
                  <c:v>5715.4430300000004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0629-4D76-9E3A-0D68DB68479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9287680"/>
        <c:axId val="129289600"/>
      </c:scatterChart>
      <c:valAx>
        <c:axId val="129287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9289600"/>
        <c:crosses val="autoZero"/>
        <c:crossBetween val="midCat"/>
      </c:valAx>
      <c:valAx>
        <c:axId val="129289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9287680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ОС Дніпропетровської області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'!$C$184</c:f>
                  <c:strCache>
                    <c:ptCount val="1"/>
                    <c:pt idx="0">
                      <c:v>Васильківський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{3345ECE8-A9D0-4B8E-856E-4EAB1F0C34B6}</c15:txfldGUID>
                      <c15:f>'графіки '!$C$184</c15:f>
                      <c15:dlblFieldTableCache>
                        <c:ptCount val="1"/>
                        <c:pt idx="0">
                          <c:v>Васильківський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9C45-4872-A60A-A8CB2D7DE288}"/>
                </c:ext>
              </c:extLst>
            </c:dLbl>
            <c:dLbl>
              <c:idx val="1"/>
              <c:tx>
                <c:strRef>
                  <c:f>'графіки '!$C$185</c:f>
                  <c:strCache>
                    <c:ptCount val="1"/>
                    <c:pt idx="0">
                      <c:v>Верхньодніпровський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{F1FE168F-7C35-4C97-A1DE-FE9A700231FC}</c15:txfldGUID>
                      <c15:f>'графіки '!$C$185</c15:f>
                      <c15:dlblFieldTableCache>
                        <c:ptCount val="1"/>
                        <c:pt idx="0">
                          <c:v>Верхньодніпровський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9C45-4872-A60A-A8CB2D7DE288}"/>
                </c:ext>
              </c:extLst>
            </c:dLbl>
            <c:dLbl>
              <c:idx val="2"/>
              <c:tx>
                <c:strRef>
                  <c:f>'графіки '!$C$186</c:f>
                  <c:strCache>
                    <c:ptCount val="1"/>
                    <c:pt idx="0">
                      <c:v>Нікопольський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{AEACED63-63A2-4B2D-B6E1-5F553DF46CE6}</c15:txfldGUID>
                      <c15:f>'графіки '!$C$186</c15:f>
                      <c15:dlblFieldTableCache>
                        <c:ptCount val="1"/>
                        <c:pt idx="0">
                          <c:v>Нікопольський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9C45-4872-A60A-A8CB2D7DE288}"/>
                </c:ext>
              </c:extLst>
            </c:dLbl>
            <c:dLbl>
              <c:idx val="3"/>
              <c:tx>
                <c:strRef>
                  <c:f>'графіки '!$C$187</c:f>
                  <c:strCache>
                    <c:ptCount val="1"/>
                    <c:pt idx="0">
                      <c:v>Новомосковський 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{E6D305EF-529F-447C-A457-63AFC7648B01}</c15:txfldGUID>
                      <c15:f>'графіки '!$C$187</c15:f>
                      <c15:dlblFieldTableCache>
                        <c:ptCount val="1"/>
                        <c:pt idx="0">
                          <c:v>Новомосковський 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9C45-4872-A60A-A8CB2D7DE288}"/>
                </c:ext>
              </c:extLst>
            </c:dLbl>
            <c:dLbl>
              <c:idx val="4"/>
              <c:tx>
                <c:strRef>
                  <c:f>'графіки '!$C$188</c:f>
                  <c:strCache>
                    <c:ptCount val="1"/>
                    <c:pt idx="0">
                      <c:v>Окружний суд міста Кам'янського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{BFAA6C8D-C96E-4233-AD2B-94EFF5192A61}</c15:txfldGUID>
                      <c15:f>'графіки '!$C$188</c15:f>
                      <c15:dlblFieldTableCache>
                        <c:ptCount val="1"/>
                        <c:pt idx="0">
                          <c:v>Окружний суд міста Кам'янського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9C45-4872-A60A-A8CB2D7DE288}"/>
                </c:ext>
              </c:extLst>
            </c:dLbl>
            <c:dLbl>
              <c:idx val="5"/>
              <c:tx>
                <c:strRef>
                  <c:f>'графіки '!$C$189</c:f>
                  <c:strCache>
                    <c:ptCount val="1"/>
                    <c:pt idx="0">
                      <c:v>Павлоградський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{768DC8E5-C5DF-430D-9A7F-A145D479D510}</c15:txfldGUID>
                      <c15:f>'графіки '!$C$189</c15:f>
                      <c15:dlblFieldTableCache>
                        <c:ptCount val="1"/>
                        <c:pt idx="0">
                          <c:v>Павлоградський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9C45-4872-A60A-A8CB2D7DE288}"/>
                </c:ext>
              </c:extLst>
            </c:dLbl>
            <c:dLbl>
              <c:idx val="6"/>
              <c:tx>
                <c:strRef>
                  <c:f>'графіки '!$C$190</c:f>
                  <c:strCache>
                    <c:ptCount val="1"/>
                    <c:pt idx="0">
                      <c:v>Петриківський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{70AB075D-9AC3-4EFC-B45F-50B170FE891D}</c15:txfldGUID>
                      <c15:f>'графіки '!$C$190</c15:f>
                      <c15:dlblFieldTableCache>
                        <c:ptCount val="1"/>
                        <c:pt idx="0">
                          <c:v>Петриківський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9C45-4872-A60A-A8CB2D7DE288}"/>
                </c:ext>
              </c:extLst>
            </c:dLbl>
            <c:dLbl>
              <c:idx val="7"/>
              <c:tx>
                <c:strRef>
                  <c:f>'графіки '!$C$191</c:f>
                  <c:strCache>
                    <c:ptCount val="1"/>
                    <c:pt idx="0">
                      <c:v>Петропавлівський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{582CFE92-B80C-4AA8-ACD0-47F0097D963C}</c15:txfldGUID>
                      <c15:f>'графіки '!$C$191</c15:f>
                      <c15:dlblFieldTableCache>
                        <c:ptCount val="1"/>
                        <c:pt idx="0">
                          <c:v>Петропавлівський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9C45-4872-A60A-A8CB2D7DE288}"/>
                </c:ext>
              </c:extLst>
            </c:dLbl>
            <c:dLbl>
              <c:idx val="8"/>
              <c:tx>
                <c:strRef>
                  <c:f>'графіки '!$C$192</c:f>
                  <c:strCache>
                    <c:ptCount val="1"/>
                    <c:pt idx="0">
                      <c:v>П'ятихатський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{64F00B46-7514-4AD6-9B07-2A1866EF74D8}</c15:txfldGUID>
                      <c15:f>'графіки '!$C$192</c15:f>
                      <c15:dlblFieldTableCache>
                        <c:ptCount val="1"/>
                        <c:pt idx="0">
                          <c:v>П'ятихатський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9C45-4872-A60A-A8CB2D7DE288}"/>
                </c:ext>
              </c:extLst>
            </c:dLbl>
            <c:dLbl>
              <c:idx val="9"/>
              <c:tx>
                <c:strRef>
                  <c:f>'графіки '!$C$193</c:f>
                  <c:strCache>
                    <c:ptCount val="1"/>
                    <c:pt idx="0">
                      <c:v>Синельніківський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{ADE77EF4-5441-45AE-8282-A9EC8107EC3E}</c15:txfldGUID>
                      <c15:f>'графіки '!$C$193</c15:f>
                      <c15:dlblFieldTableCache>
                        <c:ptCount val="1"/>
                        <c:pt idx="0">
                          <c:v>Синельніківський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9C45-4872-A60A-A8CB2D7DE288}"/>
                </c:ext>
              </c:extLst>
            </c:dLbl>
            <c:dLbl>
              <c:idx val="10"/>
              <c:tx>
                <c:strRef>
                  <c:f>'графіки '!$C$194</c:f>
                  <c:strCache>
                    <c:ptCount val="1"/>
                    <c:pt idx="0">
                      <c:v>Перший окружний суд міста Дніпра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{2CB1F514-4360-4E8C-AC3D-EDC7E3AF0F91}</c15:txfldGUID>
                      <c15:f>'графіки '!$C$194</c15:f>
                      <c15:dlblFieldTableCache>
                        <c:ptCount val="1"/>
                        <c:pt idx="0">
                          <c:v>Перший окружний суд міста Дніпра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9C45-4872-A60A-A8CB2D7DE288}"/>
                </c:ext>
              </c:extLst>
            </c:dLbl>
            <c:dLbl>
              <c:idx val="11"/>
              <c:tx>
                <c:strRef>
                  <c:f>'графіки '!$C$195</c:f>
                  <c:strCache>
                    <c:ptCount val="1"/>
                    <c:pt idx="0">
                      <c:v>Другий окружний суд міста Дніпра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{83C2F062-26D3-4927-9B69-9C0E7E09A677}</c15:txfldGUID>
                      <c15:f>'графіки '!$C$195</c15:f>
                      <c15:dlblFieldTableCache>
                        <c:ptCount val="1"/>
                        <c:pt idx="0">
                          <c:v>Другий окружний суд міста Дніпра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9C45-4872-A60A-A8CB2D7DE288}"/>
                </c:ext>
              </c:extLst>
            </c:dLbl>
            <c:dLbl>
              <c:idx val="12"/>
              <c:tx>
                <c:strRef>
                  <c:f>'графіки '!$C$196</c:f>
                  <c:strCache>
                    <c:ptCount val="1"/>
                    <c:pt idx="0">
                      <c:v>Третій окружний суд міста Дніпра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{BB534C13-E3EB-48BD-BC96-83B0809ECB1C}</c15:txfldGUID>
                      <c15:f>'графіки '!$C$196</c15:f>
                      <c15:dlblFieldTableCache>
                        <c:ptCount val="1"/>
                        <c:pt idx="0">
                          <c:v>Третій окружний суд міста Дніпра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9C45-4872-A60A-A8CB2D7DE288}"/>
                </c:ext>
              </c:extLst>
            </c:dLbl>
            <c:dLbl>
              <c:idx val="13"/>
              <c:tx>
                <c:strRef>
                  <c:f>'графіки '!$C$197</c:f>
                  <c:strCache>
                    <c:ptCount val="1"/>
                    <c:pt idx="0">
                      <c:v>Четвертий окружний суд міста Дніпра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{9887985C-B68C-49AB-8936-CCDB1BAA1CA7}</c15:txfldGUID>
                      <c15:f>'графіки '!$C$197</c15:f>
                      <c15:dlblFieldTableCache>
                        <c:ptCount val="1"/>
                        <c:pt idx="0">
                          <c:v>Четвертий окружний суд міста Дніпра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9C45-4872-A60A-A8CB2D7DE288}"/>
                </c:ext>
              </c:extLst>
            </c:dLbl>
            <c:dLbl>
              <c:idx val="14"/>
              <c:tx>
                <c:strRef>
                  <c:f>'графіки '!$C$198</c:f>
                  <c:strCache>
                    <c:ptCount val="1"/>
                    <c:pt idx="0">
                      <c:v>П'ятий окружний суд міста Дніпра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{0A905A0A-020B-4FA7-85CC-DB15544E249B}</c15:txfldGUID>
                      <c15:f>'графіки '!$C$198</c15:f>
                      <c15:dlblFieldTableCache>
                        <c:ptCount val="1"/>
                        <c:pt idx="0">
                          <c:v>П'ятий окружний суд міста Дніпра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9C45-4872-A60A-A8CB2D7DE288}"/>
                </c:ext>
              </c:extLst>
            </c:dLbl>
            <c:dLbl>
              <c:idx val="15"/>
              <c:tx>
                <c:strRef>
                  <c:f>'графіки '!$C$199</c:f>
                  <c:strCache>
                    <c:ptCount val="1"/>
                    <c:pt idx="0">
                      <c:v>Перший окружний суд міста 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{4CE39178-879E-4F70-849F-AEA06D7FEA56}</c15:txfldGUID>
                      <c15:f>'графіки '!$C$199</c15:f>
                      <c15:dlblFieldTableCache>
                        <c:ptCount val="1"/>
                        <c:pt idx="0">
                          <c:v>Перший окружний суд міста Кривого Рогу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9C45-4872-A60A-A8CB2D7DE288}"/>
                </c:ext>
              </c:extLst>
            </c:dLbl>
            <c:dLbl>
              <c:idx val="16"/>
              <c:tx>
                <c:strRef>
                  <c:f>'графіки '!$C$200</c:f>
                  <c:strCache>
                    <c:ptCount val="1"/>
                    <c:pt idx="0">
                      <c:v>Другий окружний суд міста 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{7EF11236-78FD-4514-AA61-C8BDB2CD1964}</c15:txfldGUID>
                      <c15:f>'графіки '!$C$200</c15:f>
                      <c15:dlblFieldTableCache>
                        <c:ptCount val="1"/>
                        <c:pt idx="0">
                          <c:v>Другий окружний суд міста Кривого Рогу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9C45-4872-A60A-A8CB2D7DE288}"/>
                </c:ext>
              </c:extLst>
            </c:dLbl>
            <c:dLbl>
              <c:idx val="17"/>
              <c:tx>
                <c:strRef>
                  <c:f>'графіки '!$C$201</c:f>
                  <c:strCache>
                    <c:ptCount val="1"/>
                    <c:pt idx="0">
                      <c:v>Третій окружний суд міста 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{282A6683-EFCA-4847-8F8D-984065BE4D87}</c15:txfldGUID>
                      <c15:f>'графіки '!$C$201</c15:f>
                      <c15:dlblFieldTableCache>
                        <c:ptCount val="1"/>
                        <c:pt idx="0">
                          <c:v>Третій окружний суд міста Кривого Рогу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9C45-4872-A60A-A8CB2D7DE288}"/>
                </c:ext>
              </c:extLst>
            </c:dLbl>
            <c:dLbl>
              <c:idx val="18"/>
              <c:tx>
                <c:strRef>
                  <c:f>'графіки '!$C$202</c:f>
                  <c:strCache>
                    <c:ptCount val="1"/>
                    <c:pt idx="0">
                      <c:v>Четвертий окружний суд міста Кривого Рогу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{17BC9D30-6FD5-46D6-9D3F-B86880CD4A83}</c15:txfldGUID>
                      <c15:f>'графіки '!$C$202</c15:f>
                      <c15:dlblFieldTableCache>
                        <c:ptCount val="1"/>
                        <c:pt idx="0">
                          <c:v>Четвертий окружний суд міста Кривого Рогу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9C45-4872-A60A-A8CB2D7DE288}"/>
                </c:ext>
              </c:extLst>
            </c:dLbl>
            <c:dLbl>
              <c:idx val="19"/>
              <c:tx>
                <c:strRef>
                  <c:f>'графіки '!$C$203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{9E78887B-26CF-4D8F-997E-117EE4050C27}</c15:txfldGUID>
                      <c15:f>'графіки '!$C$203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9C45-4872-A60A-A8CB2D7DE288}"/>
                </c:ext>
              </c:extLst>
            </c:dLbl>
            <c:dLbl>
              <c:idx val="20"/>
              <c:tx>
                <c:strRef>
                  <c:f>'графіки '!$C$204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{C49A6DF0-C3B3-4649-98C4-6D7040331DCC}</c15:txfldGUID>
                      <c15:f>'графіки '!$C$204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9C45-4872-A60A-A8CB2D7DE288}"/>
                </c:ext>
              </c:extLst>
            </c:dLbl>
            <c:dLbl>
              <c:idx val="21"/>
              <c:tx>
                <c:strRef>
                  <c:f>'графіки '!$C$205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{AD315F5A-1BD2-4CA6-BC50-5CDCE7044CFF}</c15:txfldGUID>
                      <c15:f>'графіки '!$C$205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9C45-4872-A60A-A8CB2D7DE288}"/>
                </c:ext>
              </c:extLst>
            </c:dLbl>
            <c:dLbl>
              <c:idx val="22"/>
              <c:tx>
                <c:strRef>
                  <c:f>'графіки '!$C$206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{0CB3354E-8425-41A1-A608-68F6C874E7DC}</c15:txfldGUID>
                      <c15:f>'графіки '!$C$206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9C45-4872-A60A-A8CB2D7DE288}"/>
                </c:ext>
              </c:extLst>
            </c:dLbl>
            <c:dLbl>
              <c:idx val="23"/>
              <c:tx>
                <c:strRef>
                  <c:f>'графіки '!$C$207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{83A6402D-9A5F-46BB-B69C-1FCE56710892}</c15:txfldGUID>
                      <c15:f>'графіки '!$C$207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9C45-4872-A60A-A8CB2D7DE288}"/>
                </c:ext>
              </c:extLst>
            </c:dLbl>
            <c:dLbl>
              <c:idx val="24"/>
              <c:tx>
                <c:strRef>
                  <c:f>'графіки '!$C$208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{217958E1-8531-43F0-81FF-ACFD449A698A}</c15:txfldGUID>
                      <c15:f>'графіки '!$C$208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9C45-4872-A60A-A8CB2D7DE288}"/>
                </c:ext>
              </c:extLst>
            </c:dLbl>
            <c:dLbl>
              <c:idx val="25"/>
              <c:tx>
                <c:strRef>
                  <c:f>'графіки '!$C$209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{4A773523-0DF5-45E5-AD4D-A0591D07BE09}</c15:txfldGUID>
                      <c15:f>'графіки '!$C$209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9C45-4872-A60A-A8CB2D7DE288}"/>
                </c:ext>
              </c:extLst>
            </c:dLbl>
            <c:dLbl>
              <c:idx val="26"/>
              <c:tx>
                <c:strRef>
                  <c:f>'графіки '!$C$210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{E9BB322C-0D81-4EFA-9D0A-2A946AFE2BF6}</c15:txfldGUID>
                      <c15:f>'графіки '!$C$210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9C45-4872-A60A-A8CB2D7DE288}"/>
                </c:ext>
              </c:extLst>
            </c:dLbl>
            <c:dLbl>
              <c:idx val="27"/>
              <c:tx>
                <c:strRef>
                  <c:f>'графіки '!$C$211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{A15DE8FA-5B42-4B09-915A-0904DDF793F2}</c15:txfldGUID>
                      <c15:f>'графіки '!$C$211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9C45-4872-A60A-A8CB2D7DE288}"/>
                </c:ext>
              </c:extLst>
            </c:dLbl>
            <c:dLbl>
              <c:idx val="28"/>
              <c:tx>
                <c:strRef>
                  <c:f>'графіки '!$C$212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{6FC628DF-7BB4-474A-BAB9-7F4B8A8281E8}</c15:txfldGUID>
                      <c15:f>'графіки '!$C$212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C-9C45-4872-A60A-A8CB2D7DE288}"/>
                </c:ext>
              </c:extLst>
            </c:dLbl>
            <c:dLbl>
              <c:idx val="29"/>
              <c:tx>
                <c:strRef>
                  <c:f>'графіки '!$C$213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{872FEC51-F1FC-4394-9B79-E7ADD552035B}</c15:txfldGUID>
                      <c15:f>'графіки '!$C$213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D-9C45-4872-A60A-A8CB2D7DE288}"/>
                </c:ext>
              </c:extLst>
            </c:dLbl>
            <c:dLbl>
              <c:idx val="30"/>
              <c:tx>
                <c:strRef>
                  <c:f>'графіки '!$C$214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{B50963D1-CACB-4A75-8FB1-CA8B9C046887}</c15:txfldGUID>
                      <c15:f>'графіки '!$C$214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E-9C45-4872-A60A-A8CB2D7DE288}"/>
                </c:ext>
              </c:extLst>
            </c:dLbl>
            <c:dLbl>
              <c:idx val="31"/>
              <c:tx>
                <c:strRef>
                  <c:f>'графіки '!$C$215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{283C9030-A812-4784-83FC-4EAF741A594F}</c15:txfldGUID>
                      <c15:f>'графіки '!$C$215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F-9C45-4872-A60A-A8CB2D7DE288}"/>
                </c:ext>
              </c:extLst>
            </c:dLbl>
            <c:dLbl>
              <c:idx val="32"/>
              <c:tx>
                <c:strRef>
                  <c:f>'графіки '!$C$216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{1CAD9991-C319-4959-BD06-825FB41679C0}</c15:txfldGUID>
                      <c15:f>'графіки '!$C$216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0-9C45-4872-A60A-A8CB2D7DE288}"/>
                </c:ext>
              </c:extLst>
            </c:dLbl>
            <c:dLbl>
              <c:idx val="33"/>
              <c:tx>
                <c:strRef>
                  <c:f>'графіки '!$C$217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{774FE4F7-DB82-416F-9A1B-D90CC6592DF2}</c15:txfldGUID>
                      <c15:f>'графіки '!$C$217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1-9C45-4872-A60A-A8CB2D7DE288}"/>
                </c:ext>
              </c:extLst>
            </c:dLbl>
            <c:dLbl>
              <c:idx val="34"/>
              <c:tx>
                <c:strRef>
                  <c:f>'графіки 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{88E13F21-0EFB-4FBA-9748-DF67AB1467C5}</c15:txfldGUID>
                      <c15:f>'графіки '!#REF!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2-9C45-4872-A60A-A8CB2D7DE288}"/>
                </c:ext>
              </c:extLst>
            </c:dLbl>
            <c:dLbl>
              <c:idx val="35"/>
              <c:tx>
                <c:strRef>
                  <c:f>'графіки 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{667A49E0-0FDB-46F9-A4BF-966A202F18F1}</c15:txfldGUID>
                      <c15:f>'графіки '!#REF!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3-9C45-4872-A60A-A8CB2D7DE288}"/>
                </c:ext>
              </c:extLst>
            </c:dLbl>
            <c:dLbl>
              <c:idx val="36"/>
              <c:tx>
                <c:strRef>
                  <c:f>'графіки 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{C82EAEDA-D42A-4460-998A-3CD39FAEE475}</c15:txfldGUID>
                      <c15:f>'графіки '!#REF!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4-9C45-4872-A60A-A8CB2D7DE288}"/>
                </c:ext>
              </c:extLst>
            </c:dLbl>
            <c:dLbl>
              <c:idx val="37"/>
              <c:tx>
                <c:strRef>
                  <c:f>'графіки 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{F298C2DB-680C-4FE6-811A-B20538BB1138}</c15:txfldGUID>
                      <c15:f>'графіки '!#REF!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5-9C45-4872-A60A-A8CB2D7DE288}"/>
                </c:ext>
              </c:extLst>
            </c:dLbl>
            <c:dLbl>
              <c:idx val="38"/>
              <c:tx>
                <c:strRef>
                  <c:f>'графіки 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{CCE1FE80-9EB4-477D-BA6F-07D7A53CD3F7}</c15:txfldGUID>
                      <c15:f>'графіки '!#REF!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6-9C45-4872-A60A-A8CB2D7DE288}"/>
                </c:ext>
              </c:extLst>
            </c:dLbl>
            <c:dLbl>
              <c:idx val="39"/>
              <c:tx>
                <c:strRef>
                  <c:f>'графіки 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{D60814CF-B86D-4A19-8F2F-4735B43C67EF}</c15:txfldGUID>
                      <c15:f>'графіки '!#REF!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7-9C45-4872-A60A-A8CB2D7DE288}"/>
                </c:ext>
              </c:extLst>
            </c:dLbl>
            <c:dLbl>
              <c:idx val="40"/>
              <c:tx>
                <c:strRef>
                  <c:f>'графіки 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{E6208F48-6A27-4B0E-8CB0-54ECD24D258F}</c15:txfldGUID>
                      <c15:f>'графіки '!#REF!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8-9C45-4872-A60A-A8CB2D7DE288}"/>
                </c:ext>
              </c:extLst>
            </c:dLbl>
            <c:dLbl>
              <c:idx val="41"/>
              <c:tx>
                <c:strRef>
                  <c:f>'графіки 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{34846970-8A0A-4E88-9A03-593B0A5DEA08}</c15:txfldGUID>
                      <c15:f>'графіки '!#REF!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9-9C45-4872-A60A-A8CB2D7DE288}"/>
                </c:ext>
              </c:extLst>
            </c:dLbl>
            <c:dLbl>
              <c:idx val="42"/>
              <c:tx>
                <c:strRef>
                  <c:f>'графіки 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{0A994E82-8208-4FC3-B60E-7AC5DE39AE93}</c15:txfldGUID>
                      <c15:f>'графіки '!#REF!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A-9C45-4872-A60A-A8CB2D7DE288}"/>
                </c:ext>
              </c:extLst>
            </c:dLbl>
            <c:dLbl>
              <c:idx val="43"/>
              <c:tx>
                <c:strRef>
                  <c:f>'графіки '!$C$218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{D46EF960-10F5-46EE-859E-D27079422FE7}</c15:txfldGUID>
                      <c15:f>'графіки '!$C$218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B-9C45-4872-A60A-A8CB2D7DE288}"/>
                </c:ext>
              </c:extLst>
            </c:dLbl>
            <c:dLbl>
              <c:idx val="44"/>
              <c:tx>
                <c:strRef>
                  <c:f>'графіки '!$C$219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{094D72B8-D19F-430F-9F34-6F8FA4C7AF53}</c15:txfldGUID>
                      <c15:f>'графіки '!$C$219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C-9C45-4872-A60A-A8CB2D7DE288}"/>
                </c:ext>
              </c:extLst>
            </c:dLbl>
            <c:dLbl>
              <c:idx val="45"/>
              <c:tx>
                <c:strRef>
                  <c:f>'графіки '!$C$220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{60880E60-7072-4FCE-8318-296A8E52DD2A}</c15:txfldGUID>
                      <c15:f>'графіки '!$C$220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D-9C45-4872-A60A-A8CB2D7DE28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'!$F$184:$F$220</c:f>
              <c:numCache>
                <c:formatCode>#,##0_ ;[Red]\-#,##0\ </c:formatCode>
                <c:ptCount val="37"/>
                <c:pt idx="0">
                  <c:v>560.69979999999998</c:v>
                </c:pt>
                <c:pt idx="1">
                  <c:v>1006.4179</c:v>
                </c:pt>
                <c:pt idx="2">
                  <c:v>2608.2861000000003</c:v>
                </c:pt>
                <c:pt idx="3">
                  <c:v>1747.5948000000001</c:v>
                </c:pt>
                <c:pt idx="4">
                  <c:v>3303.0538999999999</c:v>
                </c:pt>
                <c:pt idx="5">
                  <c:v>2366.6859000000004</c:v>
                </c:pt>
                <c:pt idx="6">
                  <c:v>1081.3642</c:v>
                </c:pt>
                <c:pt idx="7">
                  <c:v>957.71590000000003</c:v>
                </c:pt>
                <c:pt idx="8">
                  <c:v>802.66970000000003</c:v>
                </c:pt>
                <c:pt idx="9">
                  <c:v>780.77610000000004</c:v>
                </c:pt>
                <c:pt idx="10">
                  <c:v>2624.5023999999999</c:v>
                </c:pt>
                <c:pt idx="11">
                  <c:v>3575.2919999999999</c:v>
                </c:pt>
                <c:pt idx="12">
                  <c:v>2712.9146000000001</c:v>
                </c:pt>
                <c:pt idx="13">
                  <c:v>2766.6858000000002</c:v>
                </c:pt>
                <c:pt idx="14">
                  <c:v>2886.1265999999996</c:v>
                </c:pt>
                <c:pt idx="15">
                  <c:v>4365.1346000000003</c:v>
                </c:pt>
                <c:pt idx="16">
                  <c:v>3962.9139</c:v>
                </c:pt>
                <c:pt idx="17">
                  <c:v>2439.2521999999999</c:v>
                </c:pt>
                <c:pt idx="18">
                  <c:v>3118.5922999999998</c:v>
                </c:pt>
              </c:numCache>
            </c:numRef>
          </c:xVal>
          <c:yVal>
            <c:numRef>
              <c:f>'графіки '!$E$184:$E$220</c:f>
              <c:numCache>
                <c:formatCode>#,##0.0_ ;[Red]\-#,##0.0\ </c:formatCode>
                <c:ptCount val="37"/>
                <c:pt idx="0">
                  <c:v>6688.0295999999998</c:v>
                </c:pt>
                <c:pt idx="1">
                  <c:v>12273.651260000001</c:v>
                </c:pt>
                <c:pt idx="2">
                  <c:v>25357.095410000002</c:v>
                </c:pt>
                <c:pt idx="3">
                  <c:v>11827.826840000002</c:v>
                </c:pt>
                <c:pt idx="4">
                  <c:v>25016.193569999999</c:v>
                </c:pt>
                <c:pt idx="5">
                  <c:v>25849.925430000003</c:v>
                </c:pt>
                <c:pt idx="6">
                  <c:v>10552.44498</c:v>
                </c:pt>
                <c:pt idx="7">
                  <c:v>13160.39683</c:v>
                </c:pt>
                <c:pt idx="8">
                  <c:v>8611.2317300000013</c:v>
                </c:pt>
                <c:pt idx="9">
                  <c:v>7359.8057099999996</c:v>
                </c:pt>
                <c:pt idx="10">
                  <c:v>19563.848099999999</c:v>
                </c:pt>
                <c:pt idx="11">
                  <c:v>21033.541040000004</c:v>
                </c:pt>
                <c:pt idx="12">
                  <c:v>16664.162110000001</c:v>
                </c:pt>
                <c:pt idx="13">
                  <c:v>21021.183960000002</c:v>
                </c:pt>
                <c:pt idx="14">
                  <c:v>24778.80661</c:v>
                </c:pt>
                <c:pt idx="15">
                  <c:v>21140.65755</c:v>
                </c:pt>
                <c:pt idx="16">
                  <c:v>21707.831810000003</c:v>
                </c:pt>
                <c:pt idx="17">
                  <c:v>14671.256730000001</c:v>
                </c:pt>
                <c:pt idx="18">
                  <c:v>18617.95118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E-9C45-4872-A60A-A8CB2D7DE28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9512960"/>
        <c:axId val="129514880"/>
      </c:scatterChart>
      <c:valAx>
        <c:axId val="12951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9514880"/>
        <c:crosses val="autoZero"/>
        <c:crossBetween val="midCat"/>
      </c:valAx>
      <c:valAx>
        <c:axId val="12951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9512960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ОС Донецької області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'!$C$222</c:f>
                  <c:strCache>
                    <c:ptCount val="1"/>
                    <c:pt idx="0">
                      <c:v>Бахмутський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{A304125B-CE5C-4D42-B627-95439EE8A33B}</c15:txfldGUID>
                      <c15:f>'графіки '!$C$222</c15:f>
                      <c15:dlblFieldTableCache>
                        <c:ptCount val="1"/>
                        <c:pt idx="0">
                          <c:v>Бахмутський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9400-42E0-95FB-57BB554097BE}"/>
                </c:ext>
              </c:extLst>
            </c:dLbl>
            <c:dLbl>
              <c:idx val="1"/>
              <c:tx>
                <c:strRef>
                  <c:f>'графіки '!$C$223</c:f>
                  <c:strCache>
                    <c:ptCount val="1"/>
                    <c:pt idx="0">
                      <c:v>Бойківський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{1DCFBFF4-49B6-437C-93B7-A6C3BBDE2E43}</c15:txfldGUID>
                      <c15:f>'графіки '!$C$223</c15:f>
                      <c15:dlblFieldTableCache>
                        <c:ptCount val="1"/>
                        <c:pt idx="0">
                          <c:v>Бойківський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9400-42E0-95FB-57BB554097BE}"/>
                </c:ext>
              </c:extLst>
            </c:dLbl>
            <c:dLbl>
              <c:idx val="2"/>
              <c:tx>
                <c:strRef>
                  <c:f>'графіки '!$C$224</c:f>
                  <c:strCache>
                    <c:ptCount val="1"/>
                    <c:pt idx="0">
                      <c:v>Волноваський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{26B7FEF3-61FD-4E11-A64B-5C2AC767506E}</c15:txfldGUID>
                      <c15:f>'графіки '!$C$224</c15:f>
                      <c15:dlblFieldTableCache>
                        <c:ptCount val="1"/>
                        <c:pt idx="0">
                          <c:v>Волноваський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9400-42E0-95FB-57BB554097BE}"/>
                </c:ext>
              </c:extLst>
            </c:dLbl>
            <c:dLbl>
              <c:idx val="3"/>
              <c:tx>
                <c:strRef>
                  <c:f>'графіки '!$C$225</c:f>
                  <c:strCache>
                    <c:ptCount val="1"/>
                    <c:pt idx="0">
                      <c:v>Добропільський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{0998B28E-2980-4BED-96A2-ACA6FBCE8073}</c15:txfldGUID>
                      <c15:f>'графіки '!$C$225</c15:f>
                      <c15:dlblFieldTableCache>
                        <c:ptCount val="1"/>
                        <c:pt idx="0">
                          <c:v>Добропільський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9400-42E0-95FB-57BB554097BE}"/>
                </c:ext>
              </c:extLst>
            </c:dLbl>
            <c:dLbl>
              <c:idx val="4"/>
              <c:tx>
                <c:strRef>
                  <c:f>'графіки '!$C$226</c:f>
                  <c:strCache>
                    <c:ptCount val="1"/>
                    <c:pt idx="0">
                      <c:v>Єнакіївський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{3E1253F7-8209-47C9-A565-6AF33DE387A4}</c15:txfldGUID>
                      <c15:f>'графіки '!$C$226</c15:f>
                      <c15:dlblFieldTableCache>
                        <c:ptCount val="1"/>
                        <c:pt idx="0">
                          <c:v>Єнакіївський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9400-42E0-95FB-57BB554097BE}"/>
                </c:ext>
              </c:extLst>
            </c:dLbl>
            <c:dLbl>
              <c:idx val="5"/>
              <c:tx>
                <c:strRef>
                  <c:f>'графіки '!$C$227</c:f>
                  <c:strCache>
                    <c:ptCount val="1"/>
                    <c:pt idx="0">
                      <c:v>Костянтинівський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{4873041B-A40E-4026-ADD1-6D6B587681CA}</c15:txfldGUID>
                      <c15:f>'графіки '!$C$227</c15:f>
                      <c15:dlblFieldTableCache>
                        <c:ptCount val="1"/>
                        <c:pt idx="0">
                          <c:v>Костянтинівський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9400-42E0-95FB-57BB554097BE}"/>
                </c:ext>
              </c:extLst>
            </c:dLbl>
            <c:dLbl>
              <c:idx val="6"/>
              <c:tx>
                <c:strRef>
                  <c:f>'графіки '!$C$228</c:f>
                  <c:strCache>
                    <c:ptCount val="1"/>
                    <c:pt idx="0">
                      <c:v>Макіївський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{E57FF7F0-F59C-4415-A30D-7F68EE000DDE}</c15:txfldGUID>
                      <c15:f>'графіки '!$C$228</c15:f>
                      <c15:dlblFieldTableCache>
                        <c:ptCount val="1"/>
                        <c:pt idx="0">
                          <c:v>Макіївський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9400-42E0-95FB-57BB554097BE}"/>
                </c:ext>
              </c:extLst>
            </c:dLbl>
            <c:dLbl>
              <c:idx val="7"/>
              <c:tx>
                <c:strRef>
                  <c:f>'графіки '!$C$229</c:f>
                  <c:strCache>
                    <c:ptCount val="1"/>
                    <c:pt idx="0">
                      <c:v>Мар’їнський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{925DA7B5-44E8-4A76-BDF9-D6AD093ADF0C}</c15:txfldGUID>
                      <c15:f>'графіки '!$C$229</c15:f>
                      <c15:dlblFieldTableCache>
                        <c:ptCount val="1"/>
                        <c:pt idx="0">
                          <c:v>Мар’їнський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9400-42E0-95FB-57BB554097BE}"/>
                </c:ext>
              </c:extLst>
            </c:dLbl>
            <c:dLbl>
              <c:idx val="8"/>
              <c:tx>
                <c:strRef>
                  <c:f>'графіки '!$C$230</c:f>
                  <c:strCache>
                    <c:ptCount val="1"/>
                    <c:pt idx="0">
                      <c:v>Окружний суд міста Горлівки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{15F9C70C-4268-4423-BFAB-5CB10C6DEED1}</c15:txfldGUID>
                      <c15:f>'графіки '!$C$230</c15:f>
                      <c15:dlblFieldTableCache>
                        <c:ptCount val="1"/>
                        <c:pt idx="0">
                          <c:v>Окружний суд міста Горлівки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9400-42E0-95FB-57BB554097BE}"/>
                </c:ext>
              </c:extLst>
            </c:dLbl>
            <c:dLbl>
              <c:idx val="9"/>
              <c:tx>
                <c:strRef>
                  <c:f>'графіки '!$C$231</c:f>
                  <c:strCache>
                    <c:ptCount val="1"/>
                    <c:pt idx="0">
                      <c:v>Окружний суд м.Краматорська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{25957D7E-AB17-47A4-BCAB-9829107B0E13}</c15:txfldGUID>
                      <c15:f>'графіки '!$C$231</c15:f>
                      <c15:dlblFieldTableCache>
                        <c:ptCount val="1"/>
                        <c:pt idx="0">
                          <c:v>Окружний суд м.Краматорська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9400-42E0-95FB-57BB554097BE}"/>
                </c:ext>
              </c:extLst>
            </c:dLbl>
            <c:dLbl>
              <c:idx val="10"/>
              <c:tx>
                <c:strRef>
                  <c:f>'графіки '!$C$232</c:f>
                  <c:strCache>
                    <c:ptCount val="1"/>
                    <c:pt idx="0">
                      <c:v>Покровський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{CCA04F97-4745-4A0D-B25C-5624E95728BE}</c15:txfldGUID>
                      <c15:f>'графіки '!$C$232</c15:f>
                      <c15:dlblFieldTableCache>
                        <c:ptCount val="1"/>
                        <c:pt idx="0">
                          <c:v>Покровський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9400-42E0-95FB-57BB554097BE}"/>
                </c:ext>
              </c:extLst>
            </c:dLbl>
            <c:dLbl>
              <c:idx val="11"/>
              <c:tx>
                <c:strRef>
                  <c:f>'графіки '!$C$233</c:f>
                  <c:strCache>
                    <c:ptCount val="1"/>
                    <c:pt idx="0">
                      <c:v>Слов'янський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{E2717C6E-48CC-4970-A54E-72783CD99E86}</c15:txfldGUID>
                      <c15:f>'графіки '!$C$233</c15:f>
                      <c15:dlblFieldTableCache>
                        <c:ptCount val="1"/>
                        <c:pt idx="0">
                          <c:v>Слов'янський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9400-42E0-95FB-57BB554097BE}"/>
                </c:ext>
              </c:extLst>
            </c:dLbl>
            <c:dLbl>
              <c:idx val="12"/>
              <c:tx>
                <c:strRef>
                  <c:f>'графіки '!$C$234</c:f>
                  <c:strCache>
                    <c:ptCount val="1"/>
                    <c:pt idx="0">
                      <c:v>Харцизький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{00907806-BDDB-4331-8E04-47E81BE181DA}</c15:txfldGUID>
                      <c15:f>'графіки '!$C$234</c15:f>
                      <c15:dlblFieldTableCache>
                        <c:ptCount val="1"/>
                        <c:pt idx="0">
                          <c:v>Харцизький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9400-42E0-95FB-57BB554097BE}"/>
                </c:ext>
              </c:extLst>
            </c:dLbl>
            <c:dLbl>
              <c:idx val="13"/>
              <c:tx>
                <c:strRef>
                  <c:f>'графіки '!$C$235</c:f>
                  <c:strCache>
                    <c:ptCount val="1"/>
                    <c:pt idx="0">
                      <c:v>Шахтарський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{6FE5EB34-9EED-4482-BB4B-C852C6993A25}</c15:txfldGUID>
                      <c15:f>'графіки '!$C$235</c15:f>
                      <c15:dlblFieldTableCache>
                        <c:ptCount val="1"/>
                        <c:pt idx="0">
                          <c:v>Шахтарський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9400-42E0-95FB-57BB554097BE}"/>
                </c:ext>
              </c:extLst>
            </c:dLbl>
            <c:dLbl>
              <c:idx val="14"/>
              <c:tx>
                <c:strRef>
                  <c:f>'графіки '!$C$236</c:f>
                  <c:strCache>
                    <c:ptCount val="1"/>
                    <c:pt idx="0">
                      <c:v>Перший окружний суд міста Донецька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{2D5E5245-5866-4D09-8B55-658ABDCE6916}</c15:txfldGUID>
                      <c15:f>'графіки '!$C$236</c15:f>
                      <c15:dlblFieldTableCache>
                        <c:ptCount val="1"/>
                        <c:pt idx="0">
                          <c:v>Перший окружний суд міста Донецька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9400-42E0-95FB-57BB554097BE}"/>
                </c:ext>
              </c:extLst>
            </c:dLbl>
            <c:dLbl>
              <c:idx val="15"/>
              <c:tx>
                <c:strRef>
                  <c:f>'графіки '!$C$237</c:f>
                  <c:strCache>
                    <c:ptCount val="1"/>
                    <c:pt idx="0">
                      <c:v>Другий окружний суд міста Донецька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{1556E04B-E246-4890-8884-D76E7008541B}</c15:txfldGUID>
                      <c15:f>'графіки '!$C$237</c15:f>
                      <c15:dlblFieldTableCache>
                        <c:ptCount val="1"/>
                        <c:pt idx="0">
                          <c:v>Другий окружний суд міста Донецька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9400-42E0-95FB-57BB554097BE}"/>
                </c:ext>
              </c:extLst>
            </c:dLbl>
            <c:dLbl>
              <c:idx val="16"/>
              <c:tx>
                <c:strRef>
                  <c:f>'графіки '!$C$238</c:f>
                  <c:strCache>
                    <c:ptCount val="1"/>
                    <c:pt idx="0">
                      <c:v>Третій окружний суд міста Донецька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{77325655-1D64-4122-AC8B-24AA95CDD55E}</c15:txfldGUID>
                      <c15:f>'графіки '!$C$238</c15:f>
                      <c15:dlblFieldTableCache>
                        <c:ptCount val="1"/>
                        <c:pt idx="0">
                          <c:v>Третій окружний суд міста Донецька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9400-42E0-95FB-57BB554097BE}"/>
                </c:ext>
              </c:extLst>
            </c:dLbl>
            <c:dLbl>
              <c:idx val="17"/>
              <c:tx>
                <c:strRef>
                  <c:f>'графіки '!$C$239</c:f>
                  <c:strCache>
                    <c:ptCount val="1"/>
                    <c:pt idx="0">
                      <c:v>Перший окружний суд м.Маріуполя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{161BF7FE-4587-4335-AC4D-EC1F99A9FB56}</c15:txfldGUID>
                      <c15:f>'графіки '!$C$239</c15:f>
                      <c15:dlblFieldTableCache>
                        <c:ptCount val="1"/>
                        <c:pt idx="0">
                          <c:v>Перший окружний суд м.Маріуполя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9400-42E0-95FB-57BB554097BE}"/>
                </c:ext>
              </c:extLst>
            </c:dLbl>
            <c:dLbl>
              <c:idx val="18"/>
              <c:tx>
                <c:strRef>
                  <c:f>'графіки '!$C$240</c:f>
                  <c:strCache>
                    <c:ptCount val="1"/>
                    <c:pt idx="0">
                      <c:v>Другий окружний суд м.Маріуполя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{073C5761-166E-489D-9482-0DF4FDD635E5}</c15:txfldGUID>
                      <c15:f>'графіки '!$C$240</c15:f>
                      <c15:dlblFieldTableCache>
                        <c:ptCount val="1"/>
                        <c:pt idx="0">
                          <c:v>Другий окружний суд м.Маріуполя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9400-42E0-95FB-57BB554097BE}"/>
                </c:ext>
              </c:extLst>
            </c:dLbl>
            <c:dLbl>
              <c:idx val="19"/>
              <c:tx>
                <c:strRef>
                  <c:f>'графіки '!$C$241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{E42F74AA-0148-4683-BAEF-5BC145AE30F1}</c15:txfldGUID>
                      <c15:f>'графіки '!$C$241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9400-42E0-95FB-57BB554097BE}"/>
                </c:ext>
              </c:extLst>
            </c:dLbl>
            <c:dLbl>
              <c:idx val="20"/>
              <c:tx>
                <c:strRef>
                  <c:f>'графіки '!$C$242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{4232CF3A-8D09-42EA-8622-317A183488E5}</c15:txfldGUID>
                      <c15:f>'графіки '!$C$242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9400-42E0-95FB-57BB554097BE}"/>
                </c:ext>
              </c:extLst>
            </c:dLbl>
            <c:dLbl>
              <c:idx val="21"/>
              <c:tx>
                <c:strRef>
                  <c:f>'графіки '!$C$243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{6F33D05C-96C9-46DE-B1DB-9D3E72041C9A}</c15:txfldGUID>
                      <c15:f>'графіки '!$C$243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9400-42E0-95FB-57BB554097BE}"/>
                </c:ext>
              </c:extLst>
            </c:dLbl>
            <c:dLbl>
              <c:idx val="22"/>
              <c:tx>
                <c:strRef>
                  <c:f>'графіки '!$C$244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{5BD68ECE-63DC-4918-BCC1-C170D18EA156}</c15:txfldGUID>
                      <c15:f>'графіки '!$C$244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9400-42E0-95FB-57BB554097B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'!$F$222:$F$244</c:f>
              <c:numCache>
                <c:formatCode>#,##0_ ;[Red]\-#,##0\ </c:formatCode>
                <c:ptCount val="23"/>
                <c:pt idx="0">
                  <c:v>2662.1925000000001</c:v>
                </c:pt>
                <c:pt idx="1">
                  <c:v>0</c:v>
                </c:pt>
                <c:pt idx="2">
                  <c:v>1860.4123</c:v>
                </c:pt>
                <c:pt idx="3">
                  <c:v>1156.1259</c:v>
                </c:pt>
                <c:pt idx="4">
                  <c:v>0</c:v>
                </c:pt>
                <c:pt idx="5">
                  <c:v>4118.1466999999993</c:v>
                </c:pt>
                <c:pt idx="6">
                  <c:v>0</c:v>
                </c:pt>
                <c:pt idx="7">
                  <c:v>1506.3434000000002</c:v>
                </c:pt>
                <c:pt idx="8">
                  <c:v>0</c:v>
                </c:pt>
                <c:pt idx="9">
                  <c:v>3132.6895</c:v>
                </c:pt>
                <c:pt idx="10">
                  <c:v>3669.4423999999999</c:v>
                </c:pt>
                <c:pt idx="11">
                  <c:v>3258.3289999999997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3644.8697999999999</c:v>
                </c:pt>
                <c:pt idx="18">
                  <c:v>3756.1584000000003</c:v>
                </c:pt>
              </c:numCache>
            </c:numRef>
          </c:xVal>
          <c:yVal>
            <c:numRef>
              <c:f>'графіки '!$E$222:$E$244</c:f>
              <c:numCache>
                <c:formatCode>#,##0.0_ ;[Red]\-#,##0.0\ </c:formatCode>
                <c:ptCount val="23"/>
                <c:pt idx="0">
                  <c:v>13225.700570000001</c:v>
                </c:pt>
                <c:pt idx="1">
                  <c:v>0</c:v>
                </c:pt>
                <c:pt idx="2">
                  <c:v>9880.3490899999997</c:v>
                </c:pt>
                <c:pt idx="3">
                  <c:v>13656.055130000001</c:v>
                </c:pt>
                <c:pt idx="4">
                  <c:v>0</c:v>
                </c:pt>
                <c:pt idx="5">
                  <c:v>27956.442019999999</c:v>
                </c:pt>
                <c:pt idx="6">
                  <c:v>0</c:v>
                </c:pt>
                <c:pt idx="7">
                  <c:v>13161.03758</c:v>
                </c:pt>
                <c:pt idx="8">
                  <c:v>0</c:v>
                </c:pt>
                <c:pt idx="9">
                  <c:v>19081.796569999999</c:v>
                </c:pt>
                <c:pt idx="10">
                  <c:v>28874.670679999999</c:v>
                </c:pt>
                <c:pt idx="11">
                  <c:v>21880.443090000004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18334.080389999999</c:v>
                </c:pt>
                <c:pt idx="18">
                  <c:v>25155.925479999998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7-9400-42E0-95FB-57BB554097B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9626112"/>
        <c:axId val="129628032"/>
      </c:scatterChart>
      <c:valAx>
        <c:axId val="129626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9628032"/>
        <c:crosses val="autoZero"/>
        <c:crossBetween val="midCat"/>
      </c:valAx>
      <c:valAx>
        <c:axId val="12962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9626112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uk-UA" sz="1800"/>
              <a:t>Рейтинги </a:t>
            </a:r>
            <a:r>
              <a:rPr lang="uk-UA" sz="1800" u="sng"/>
              <a:t>окружних</a:t>
            </a:r>
            <a:r>
              <a:rPr lang="uk-UA" sz="1800" u="sng" baseline="0"/>
              <a:t> адміністративних </a:t>
            </a:r>
            <a:r>
              <a:rPr lang="uk-UA" sz="1800" u="sng"/>
              <a:t>судів за</a:t>
            </a:r>
            <a:r>
              <a:rPr lang="uk-UA" sz="1800"/>
              <a:t> </a:t>
            </a:r>
            <a:r>
              <a:rPr lang="uk-UA" sz="1800" b="1" i="0" u="none" strike="noStrike" baseline="0">
                <a:effectLst/>
              </a:rPr>
              <a:t> </a:t>
            </a:r>
            <a:r>
              <a:rPr lang="uk-UA" sz="1800" b="1" i="0" baseline="0">
                <a:effectLst/>
              </a:rPr>
              <a:t>І півріччя 2020 року</a:t>
            </a:r>
            <a:endParaRPr lang="ru-RU">
              <a:effectLst/>
            </a:endParaRPr>
          </a:p>
        </c:rich>
      </c:tx>
      <c:layout>
        <c:manualLayout>
          <c:xMode val="edge"/>
          <c:yMode val="edge"/>
          <c:x val="0.11878700059156835"/>
          <c:y val="5.012965621121242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32711288804265E-2"/>
          <c:y val="0.13292329059829061"/>
          <c:w val="0.92423516414141416"/>
          <c:h val="0.803034615384615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'!$C$90</c:f>
                  <c:strCache>
                    <c:ptCount val="1"/>
                    <c:pt idx="0">
                      <c:v>Вінницький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{A2997A3C-3753-4F08-B535-FF86CA5A502A}</c15:txfldGUID>
                      <c15:f>'графіки '!$C$90</c15:f>
                      <c15:dlblFieldTableCache>
                        <c:ptCount val="1"/>
                        <c:pt idx="0">
                          <c:v>Вінницький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C80A-4CD0-8EE7-D0D998A0D6E0}"/>
                </c:ext>
              </c:extLst>
            </c:dLbl>
            <c:dLbl>
              <c:idx val="1"/>
              <c:tx>
                <c:strRef>
                  <c:f>'графіки '!$C$91</c:f>
                  <c:strCache>
                    <c:ptCount val="1"/>
                    <c:pt idx="0">
                      <c:v>Волинський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{B9F7991D-452E-4501-9619-88F73F29E6E0}</c15:txfldGUID>
                      <c15:f>'графіки '!$C$91</c15:f>
                      <c15:dlblFieldTableCache>
                        <c:ptCount val="1"/>
                        <c:pt idx="0">
                          <c:v>Волинський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C80A-4CD0-8EE7-D0D998A0D6E0}"/>
                </c:ext>
              </c:extLst>
            </c:dLbl>
            <c:dLbl>
              <c:idx val="2"/>
              <c:tx>
                <c:strRef>
                  <c:f>'графіки '!$C$92</c:f>
                  <c:strCache>
                    <c:ptCount val="1"/>
                    <c:pt idx="0">
                      <c:v>Дніпропетровський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{DB9AFC05-DF6C-4C8E-97FC-2A233B57FFE8}</c15:txfldGUID>
                      <c15:f>'графіки '!$C$92</c15:f>
                      <c15:dlblFieldTableCache>
                        <c:ptCount val="1"/>
                        <c:pt idx="0">
                          <c:v>Дніпропетровський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C80A-4CD0-8EE7-D0D998A0D6E0}"/>
                </c:ext>
              </c:extLst>
            </c:dLbl>
            <c:dLbl>
              <c:idx val="3"/>
              <c:tx>
                <c:strRef>
                  <c:f>'графіки '!$C$93</c:f>
                  <c:strCache>
                    <c:ptCount val="1"/>
                    <c:pt idx="0">
                      <c:v>Донецький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{D665E2ED-2B28-47BD-888C-42ED342E5CC2}</c15:txfldGUID>
                      <c15:f>'графіки '!$C$93</c15:f>
                      <c15:dlblFieldTableCache>
                        <c:ptCount val="1"/>
                        <c:pt idx="0">
                          <c:v>Донецький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C80A-4CD0-8EE7-D0D998A0D6E0}"/>
                </c:ext>
              </c:extLst>
            </c:dLbl>
            <c:dLbl>
              <c:idx val="4"/>
              <c:tx>
                <c:strRef>
                  <c:f>'графіки '!$C$94</c:f>
                  <c:strCache>
                    <c:ptCount val="1"/>
                    <c:pt idx="0">
                      <c:v>Житомирський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{5C3F58FC-F9A6-4B66-AACA-35C1A7D1C712}</c15:txfldGUID>
                      <c15:f>'графіки '!$C$94</c15:f>
                      <c15:dlblFieldTableCache>
                        <c:ptCount val="1"/>
                        <c:pt idx="0">
                          <c:v>Житомирський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C80A-4CD0-8EE7-D0D998A0D6E0}"/>
                </c:ext>
              </c:extLst>
            </c:dLbl>
            <c:dLbl>
              <c:idx val="5"/>
              <c:tx>
                <c:strRef>
                  <c:f>'графіки '!$C$95</c:f>
                  <c:strCache>
                    <c:ptCount val="1"/>
                    <c:pt idx="0">
                      <c:v>Закарпатський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{2538B4CD-074D-49D1-9E89-1D9FEAE13318}</c15:txfldGUID>
                      <c15:f>'графіки '!$C$95</c15:f>
                      <c15:dlblFieldTableCache>
                        <c:ptCount val="1"/>
                        <c:pt idx="0">
                          <c:v>Закарпатський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C80A-4CD0-8EE7-D0D998A0D6E0}"/>
                </c:ext>
              </c:extLst>
            </c:dLbl>
            <c:dLbl>
              <c:idx val="6"/>
              <c:tx>
                <c:strRef>
                  <c:f>'графіки '!$C$96</c:f>
                  <c:strCache>
                    <c:ptCount val="1"/>
                    <c:pt idx="0">
                      <c:v>Запорізький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{F06568A8-BDDD-4973-808A-9A6A61D615AF}</c15:txfldGUID>
                      <c15:f>'графіки '!$C$96</c15:f>
                      <c15:dlblFieldTableCache>
                        <c:ptCount val="1"/>
                        <c:pt idx="0">
                          <c:v>Запорізький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C80A-4CD0-8EE7-D0D998A0D6E0}"/>
                </c:ext>
              </c:extLst>
            </c:dLbl>
            <c:dLbl>
              <c:idx val="7"/>
              <c:tx>
                <c:strRef>
                  <c:f>'графіки '!$C$97</c:f>
                  <c:strCache>
                    <c:ptCount val="1"/>
                    <c:pt idx="0">
                      <c:v>Івано-Франківський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{056B9382-A24D-43C3-9F12-DBA00FB2ECC4}</c15:txfldGUID>
                      <c15:f>'графіки '!$C$97</c15:f>
                      <c15:dlblFieldTableCache>
                        <c:ptCount val="1"/>
                        <c:pt idx="0">
                          <c:v>Івано-Франківський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C80A-4CD0-8EE7-D0D998A0D6E0}"/>
                </c:ext>
              </c:extLst>
            </c:dLbl>
            <c:dLbl>
              <c:idx val="8"/>
              <c:tx>
                <c:strRef>
                  <c:f>'графіки '!$C$98</c:f>
                  <c:strCache>
                    <c:ptCount val="1"/>
                    <c:pt idx="0">
                      <c:v>Київський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{7538B1A0-A003-4783-9720-A9DFE52FA7CC}</c15:txfldGUID>
                      <c15:f>'графіки '!$C$98</c15:f>
                      <c15:dlblFieldTableCache>
                        <c:ptCount val="1"/>
                        <c:pt idx="0">
                          <c:v>Київський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C80A-4CD0-8EE7-D0D998A0D6E0}"/>
                </c:ext>
              </c:extLst>
            </c:dLbl>
            <c:dLbl>
              <c:idx val="9"/>
              <c:tx>
                <c:strRef>
                  <c:f>'графіки '!$C$99</c:f>
                  <c:strCache>
                    <c:ptCount val="1"/>
                    <c:pt idx="0">
                      <c:v>Кіровоградський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{F09FD89A-FFC7-48B1-B772-AD3570EC2CD8}</c15:txfldGUID>
                      <c15:f>'графіки '!$C$99</c15:f>
                      <c15:dlblFieldTableCache>
                        <c:ptCount val="1"/>
                        <c:pt idx="0">
                          <c:v>Кіровоградський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C80A-4CD0-8EE7-D0D998A0D6E0}"/>
                </c:ext>
              </c:extLst>
            </c:dLbl>
            <c:dLbl>
              <c:idx val="10"/>
              <c:tx>
                <c:strRef>
                  <c:f>'графіки '!$C$100</c:f>
                  <c:strCache>
                    <c:ptCount val="1"/>
                    <c:pt idx="0">
                      <c:v>Луганський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{39C85A4B-8362-45BD-A1CB-F50C0D506DFB}</c15:txfldGUID>
                      <c15:f>'графіки '!$C$100</c15:f>
                      <c15:dlblFieldTableCache>
                        <c:ptCount val="1"/>
                        <c:pt idx="0">
                          <c:v>Луганський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C80A-4CD0-8EE7-D0D998A0D6E0}"/>
                </c:ext>
              </c:extLst>
            </c:dLbl>
            <c:dLbl>
              <c:idx val="11"/>
              <c:tx>
                <c:strRef>
                  <c:f>'графіки '!$C$101</c:f>
                  <c:strCache>
                    <c:ptCount val="1"/>
                    <c:pt idx="0">
                      <c:v>Львівський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{131A3F8D-ADDA-4912-915D-94C2E642BA1A}</c15:txfldGUID>
                      <c15:f>'графіки '!$C$101</c15:f>
                      <c15:dlblFieldTableCache>
                        <c:ptCount val="1"/>
                        <c:pt idx="0">
                          <c:v>Львівський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C80A-4CD0-8EE7-D0D998A0D6E0}"/>
                </c:ext>
              </c:extLst>
            </c:dLbl>
            <c:dLbl>
              <c:idx val="12"/>
              <c:tx>
                <c:strRef>
                  <c:f>'графіки '!$C$102</c:f>
                  <c:strCache>
                    <c:ptCount val="1"/>
                    <c:pt idx="0">
                      <c:v>Миколаївський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{5163B13A-398E-42ED-AD95-5A1201A994B8}</c15:txfldGUID>
                      <c15:f>'графіки '!$C$102</c15:f>
                      <c15:dlblFieldTableCache>
                        <c:ptCount val="1"/>
                        <c:pt idx="0">
                          <c:v>Миколаївський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C80A-4CD0-8EE7-D0D998A0D6E0}"/>
                </c:ext>
              </c:extLst>
            </c:dLbl>
            <c:dLbl>
              <c:idx val="13"/>
              <c:tx>
                <c:strRef>
                  <c:f>'графіки '!$C$103</c:f>
                  <c:strCache>
                    <c:ptCount val="1"/>
                    <c:pt idx="0">
                      <c:v>Одеський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{030C21D8-2C4D-49A3-992E-6935C7B7ECAC}</c15:txfldGUID>
                      <c15:f>'графіки '!$C$103</c15:f>
                      <c15:dlblFieldTableCache>
                        <c:ptCount val="1"/>
                        <c:pt idx="0">
                          <c:v>Одеський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C80A-4CD0-8EE7-D0D998A0D6E0}"/>
                </c:ext>
              </c:extLst>
            </c:dLbl>
            <c:dLbl>
              <c:idx val="14"/>
              <c:tx>
                <c:strRef>
                  <c:f>'графіки '!$C$104</c:f>
                  <c:strCache>
                    <c:ptCount val="1"/>
                    <c:pt idx="0">
                      <c:v>Окружний адміністративний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{2BF74C1B-752A-4B9B-987B-3F919798243F}</c15:txfldGUID>
                      <c15:f>'графіки '!$C$104</c15:f>
                      <c15:dlblFieldTableCache>
                        <c:ptCount val="1"/>
                        <c:pt idx="0">
                          <c:v>Окружний адміністративний суд міста Києва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C80A-4CD0-8EE7-D0D998A0D6E0}"/>
                </c:ext>
              </c:extLst>
            </c:dLbl>
            <c:dLbl>
              <c:idx val="15"/>
              <c:tx>
                <c:strRef>
                  <c:f>'графіки '!$C$105</c:f>
                  <c:strCache>
                    <c:ptCount val="1"/>
                    <c:pt idx="0">
                      <c:v>Полтавський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{B96B26C2-245B-4EC7-B524-59BA52D11EAD}</c15:txfldGUID>
                      <c15:f>'графіки '!$C$105</c15:f>
                      <c15:dlblFieldTableCache>
                        <c:ptCount val="1"/>
                        <c:pt idx="0">
                          <c:v>Полтавський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C80A-4CD0-8EE7-D0D998A0D6E0}"/>
                </c:ext>
              </c:extLst>
            </c:dLbl>
            <c:dLbl>
              <c:idx val="16"/>
              <c:tx>
                <c:strRef>
                  <c:f>'графіки '!$C$106</c:f>
                  <c:strCache>
                    <c:ptCount val="1"/>
                    <c:pt idx="0">
                      <c:v>Рівненський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{E6430BE3-BFCA-40E1-9255-971776B23402}</c15:txfldGUID>
                      <c15:f>'графіки '!$C$106</c15:f>
                      <c15:dlblFieldTableCache>
                        <c:ptCount val="1"/>
                        <c:pt idx="0">
                          <c:v>Рівненський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C80A-4CD0-8EE7-D0D998A0D6E0}"/>
                </c:ext>
              </c:extLst>
            </c:dLbl>
            <c:dLbl>
              <c:idx val="17"/>
              <c:tx>
                <c:strRef>
                  <c:f>'графіки '!$C$107</c:f>
                  <c:strCache>
                    <c:ptCount val="1"/>
                    <c:pt idx="0">
                      <c:v>Сумський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{4B823768-A50C-48C0-9C59-2A84EE7B8F70}</c15:txfldGUID>
                      <c15:f>'графіки '!$C$107</c15:f>
                      <c15:dlblFieldTableCache>
                        <c:ptCount val="1"/>
                        <c:pt idx="0">
                          <c:v>Сумський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C80A-4CD0-8EE7-D0D998A0D6E0}"/>
                </c:ext>
              </c:extLst>
            </c:dLbl>
            <c:dLbl>
              <c:idx val="18"/>
              <c:tx>
                <c:strRef>
                  <c:f>'графіки '!$C$108</c:f>
                  <c:strCache>
                    <c:ptCount val="1"/>
                    <c:pt idx="0">
                      <c:v>Тернопільський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{06CB6BC0-BD25-4001-8B0F-B275EFF99362}</c15:txfldGUID>
                      <c15:f>'графіки '!$C$108</c15:f>
                      <c15:dlblFieldTableCache>
                        <c:ptCount val="1"/>
                        <c:pt idx="0">
                          <c:v>Тернопільський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C80A-4CD0-8EE7-D0D998A0D6E0}"/>
                </c:ext>
              </c:extLst>
            </c:dLbl>
            <c:dLbl>
              <c:idx val="19"/>
              <c:tx>
                <c:strRef>
                  <c:f>'графіки '!$C$109</c:f>
                  <c:strCache>
                    <c:ptCount val="1"/>
                    <c:pt idx="0">
                      <c:v>Харківський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{7B32F2B2-BA3E-426B-9F25-D54F44AF3F19}</c15:txfldGUID>
                      <c15:f>'графіки '!$C$109</c15:f>
                      <c15:dlblFieldTableCache>
                        <c:ptCount val="1"/>
                        <c:pt idx="0">
                          <c:v>Харківський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C80A-4CD0-8EE7-D0D998A0D6E0}"/>
                </c:ext>
              </c:extLst>
            </c:dLbl>
            <c:dLbl>
              <c:idx val="20"/>
              <c:tx>
                <c:strRef>
                  <c:f>'графіки '!$C$110</c:f>
                  <c:strCache>
                    <c:ptCount val="1"/>
                    <c:pt idx="0">
                      <c:v>Херсонський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{8A8345F5-B019-45CE-960B-092DF825B3E6}</c15:txfldGUID>
                      <c15:f>'графіки '!$C$110</c15:f>
                      <c15:dlblFieldTableCache>
                        <c:ptCount val="1"/>
                        <c:pt idx="0">
                          <c:v>Херсонський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C80A-4CD0-8EE7-D0D998A0D6E0}"/>
                </c:ext>
              </c:extLst>
            </c:dLbl>
            <c:dLbl>
              <c:idx val="21"/>
              <c:tx>
                <c:strRef>
                  <c:f>'графіки '!$C$111</c:f>
                  <c:strCache>
                    <c:ptCount val="1"/>
                    <c:pt idx="0">
                      <c:v>Хмельницький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{7254BF0A-F2C2-4057-94EC-850395D4DFF0}</c15:txfldGUID>
                      <c15:f>'графіки '!$C$111</c15:f>
                      <c15:dlblFieldTableCache>
                        <c:ptCount val="1"/>
                        <c:pt idx="0">
                          <c:v>Хмельницький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C80A-4CD0-8EE7-D0D998A0D6E0}"/>
                </c:ext>
              </c:extLst>
            </c:dLbl>
            <c:dLbl>
              <c:idx val="22"/>
              <c:tx>
                <c:strRef>
                  <c:f>'графіки '!$C$112</c:f>
                  <c:strCache>
                    <c:ptCount val="1"/>
                    <c:pt idx="0">
                      <c:v>Черкаський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{F83A9CD5-1AE1-49AF-B857-A349D582AA14}</c15:txfldGUID>
                      <c15:f>'графіки '!$C$112</c15:f>
                      <c15:dlblFieldTableCache>
                        <c:ptCount val="1"/>
                        <c:pt idx="0">
                          <c:v>Черкаський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C80A-4CD0-8EE7-D0D998A0D6E0}"/>
                </c:ext>
              </c:extLst>
            </c:dLbl>
            <c:dLbl>
              <c:idx val="23"/>
              <c:tx>
                <c:strRef>
                  <c:f>'графіки '!$C$113</c:f>
                  <c:strCache>
                    <c:ptCount val="1"/>
                    <c:pt idx="0">
                      <c:v>Чернівецький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{BFB5197C-5B8D-4B9A-8CAB-684369A1F569}</c15:txfldGUID>
                      <c15:f>'графіки '!$C$113</c15:f>
                      <c15:dlblFieldTableCache>
                        <c:ptCount val="1"/>
                        <c:pt idx="0">
                          <c:v>Чернівецький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C80A-4CD0-8EE7-D0D998A0D6E0}"/>
                </c:ext>
              </c:extLst>
            </c:dLbl>
            <c:dLbl>
              <c:idx val="24"/>
              <c:tx>
                <c:strRef>
                  <c:f>'графіки '!$C$114</c:f>
                  <c:strCache>
                    <c:ptCount val="1"/>
                    <c:pt idx="0">
                      <c:v>Чернігівський окружний адміністративний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{9D7E0599-DB59-46D4-A24C-D329FFA5467C}</c15:txfldGUID>
                      <c15:f>'графіки '!$C$114</c15:f>
                      <c15:dlblFieldTableCache>
                        <c:ptCount val="1"/>
                        <c:pt idx="0">
                          <c:v>Чернігівський окружний адміністративний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C80A-4CD0-8EE7-D0D998A0D6E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'!$H$90:$H$114</c:f>
              <c:numCache>
                <c:formatCode>0%</c:formatCode>
                <c:ptCount val="25"/>
                <c:pt idx="0">
                  <c:v>0.38</c:v>
                </c:pt>
                <c:pt idx="1">
                  <c:v>2.5499999999999998</c:v>
                </c:pt>
                <c:pt idx="2">
                  <c:v>0.86</c:v>
                </c:pt>
                <c:pt idx="3">
                  <c:v>0.37000000000000005</c:v>
                </c:pt>
                <c:pt idx="4">
                  <c:v>3.13</c:v>
                </c:pt>
                <c:pt idx="5">
                  <c:v>0.71</c:v>
                </c:pt>
                <c:pt idx="6">
                  <c:v>1.75</c:v>
                </c:pt>
                <c:pt idx="7">
                  <c:v>-0.19</c:v>
                </c:pt>
                <c:pt idx="8">
                  <c:v>1.06</c:v>
                </c:pt>
                <c:pt idx="9">
                  <c:v>0.94</c:v>
                </c:pt>
                <c:pt idx="10">
                  <c:v>0.5</c:v>
                </c:pt>
                <c:pt idx="11">
                  <c:v>0.73</c:v>
                </c:pt>
                <c:pt idx="12">
                  <c:v>1.37</c:v>
                </c:pt>
                <c:pt idx="13">
                  <c:v>0.61</c:v>
                </c:pt>
                <c:pt idx="14">
                  <c:v>1.65</c:v>
                </c:pt>
                <c:pt idx="15">
                  <c:v>1.01</c:v>
                </c:pt>
                <c:pt idx="16">
                  <c:v>0.90999999999999992</c:v>
                </c:pt>
                <c:pt idx="17">
                  <c:v>1.3599999999999999</c:v>
                </c:pt>
                <c:pt idx="18">
                  <c:v>0.31999999999999995</c:v>
                </c:pt>
                <c:pt idx="19">
                  <c:v>1.48</c:v>
                </c:pt>
                <c:pt idx="20">
                  <c:v>0.24</c:v>
                </c:pt>
                <c:pt idx="21">
                  <c:v>0.71</c:v>
                </c:pt>
                <c:pt idx="22">
                  <c:v>0.55999999999999994</c:v>
                </c:pt>
                <c:pt idx="23">
                  <c:v>0.06</c:v>
                </c:pt>
                <c:pt idx="24">
                  <c:v>0.86</c:v>
                </c:pt>
              </c:numCache>
            </c:numRef>
          </c:xVal>
          <c:yVal>
            <c:numRef>
              <c:f>'графіки '!$I$90:$I$114</c:f>
              <c:numCache>
                <c:formatCode>0%</c:formatCode>
                <c:ptCount val="25"/>
                <c:pt idx="0">
                  <c:v>-0.21000000000000002</c:v>
                </c:pt>
                <c:pt idx="1">
                  <c:v>-0.16</c:v>
                </c:pt>
                <c:pt idx="2">
                  <c:v>-4.9999999999999975E-2</c:v>
                </c:pt>
                <c:pt idx="3">
                  <c:v>-0.11000000000000004</c:v>
                </c:pt>
                <c:pt idx="4">
                  <c:v>-0.52</c:v>
                </c:pt>
                <c:pt idx="5">
                  <c:v>-4.0000000000000022E-2</c:v>
                </c:pt>
                <c:pt idx="6">
                  <c:v>-0.24000000000000005</c:v>
                </c:pt>
                <c:pt idx="7">
                  <c:v>-0.35000000000000009</c:v>
                </c:pt>
                <c:pt idx="8">
                  <c:v>-1.62</c:v>
                </c:pt>
                <c:pt idx="9">
                  <c:v>-0.22000000000000003</c:v>
                </c:pt>
                <c:pt idx="10">
                  <c:v>-0.20999999999999996</c:v>
                </c:pt>
                <c:pt idx="11">
                  <c:v>-0.47</c:v>
                </c:pt>
                <c:pt idx="12">
                  <c:v>-0.13999999999999996</c:v>
                </c:pt>
                <c:pt idx="13">
                  <c:v>-0.84</c:v>
                </c:pt>
                <c:pt idx="14">
                  <c:v>-3.13</c:v>
                </c:pt>
                <c:pt idx="15">
                  <c:v>-9.9999999999999811E-3</c:v>
                </c:pt>
                <c:pt idx="16">
                  <c:v>-2.02</c:v>
                </c:pt>
                <c:pt idx="17">
                  <c:v>-7.0000000000000021E-2</c:v>
                </c:pt>
                <c:pt idx="18">
                  <c:v>-3.9999999999999966E-2</c:v>
                </c:pt>
                <c:pt idx="19">
                  <c:v>0.14000000000000004</c:v>
                </c:pt>
                <c:pt idx="20">
                  <c:v>-0.15000000000000002</c:v>
                </c:pt>
                <c:pt idx="21">
                  <c:v>-0.7</c:v>
                </c:pt>
                <c:pt idx="22">
                  <c:v>-0.30000000000000004</c:v>
                </c:pt>
                <c:pt idx="23">
                  <c:v>4.9999999999999975E-2</c:v>
                </c:pt>
                <c:pt idx="24">
                  <c:v>0.17000000000000004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C80A-4CD0-8EE7-D0D998A0D6E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8472064"/>
        <c:axId val="118621696"/>
      </c:scatterChart>
      <c:valAx>
        <c:axId val="118472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18621696"/>
        <c:crosses val="autoZero"/>
        <c:crossBetween val="midCat"/>
      </c:valAx>
      <c:valAx>
        <c:axId val="11862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18472064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ОС Житомирської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'!$C$246</c:f>
                  <c:strCache>
                    <c:ptCount val="1"/>
                    <c:pt idx="0">
                      <c:v>Бердичівський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{934B18D4-3819-4312-BDEF-F375AC4B1811}</c15:txfldGUID>
                      <c15:f>'графіки '!$C$246</c15:f>
                      <c15:dlblFieldTableCache>
                        <c:ptCount val="1"/>
                        <c:pt idx="0">
                          <c:v>Бердичівський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3230-4BE5-A18C-B4A8A8430249}"/>
                </c:ext>
              </c:extLst>
            </c:dLbl>
            <c:dLbl>
              <c:idx val="1"/>
              <c:tx>
                <c:strRef>
                  <c:f>'графіки '!$C$247</c:f>
                  <c:strCache>
                    <c:ptCount val="1"/>
                    <c:pt idx="0">
                      <c:v>Житомирський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{3091B126-C61E-4DE2-9597-D9A95CCE0D4A}</c15:txfldGUID>
                      <c15:f>'графіки '!$C$247</c15:f>
                      <c15:dlblFieldTableCache>
                        <c:ptCount val="1"/>
                        <c:pt idx="0">
                          <c:v>Житомирський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3230-4BE5-A18C-B4A8A8430249}"/>
                </c:ext>
              </c:extLst>
            </c:dLbl>
            <c:dLbl>
              <c:idx val="2"/>
              <c:tx>
                <c:strRef>
                  <c:f>'графіки '!$C$248</c:f>
                  <c:strCache>
                    <c:ptCount val="1"/>
                    <c:pt idx="0">
                      <c:v>Коростенський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{1433894E-9F63-43C4-BBFC-85FC1578C211}</c15:txfldGUID>
                      <c15:f>'графіки '!$C$248</c15:f>
                      <c15:dlblFieldTableCache>
                        <c:ptCount val="1"/>
                        <c:pt idx="0">
                          <c:v>Коростенський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3230-4BE5-A18C-B4A8A8430249}"/>
                </c:ext>
              </c:extLst>
            </c:dLbl>
            <c:dLbl>
              <c:idx val="3"/>
              <c:tx>
                <c:strRef>
                  <c:f>'графіки '!$C$249</c:f>
                  <c:strCache>
                    <c:ptCount val="1"/>
                    <c:pt idx="0">
                      <c:v>Коростишівський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{AF6E5C06-66A6-49A3-A21F-6FFBB8D0F9F8}</c15:txfldGUID>
                      <c15:f>'графіки '!$C$249</c15:f>
                      <c15:dlblFieldTableCache>
                        <c:ptCount val="1"/>
                        <c:pt idx="0">
                          <c:v>Коростишівський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3230-4BE5-A18C-B4A8A8430249}"/>
                </c:ext>
              </c:extLst>
            </c:dLbl>
            <c:dLbl>
              <c:idx val="4"/>
              <c:tx>
                <c:strRef>
                  <c:f>'графіки '!$C$250</c:f>
                  <c:strCache>
                    <c:ptCount val="1"/>
                    <c:pt idx="0">
                      <c:v>Малинський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{DDE9E3E5-BE6A-44C9-8BDE-CFC5A6551AB9}</c15:txfldGUID>
                      <c15:f>'графіки '!$C$250</c15:f>
                      <c15:dlblFieldTableCache>
                        <c:ptCount val="1"/>
                        <c:pt idx="0">
                          <c:v>Малинський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3230-4BE5-A18C-B4A8A8430249}"/>
                </c:ext>
              </c:extLst>
            </c:dLbl>
            <c:dLbl>
              <c:idx val="5"/>
              <c:tx>
                <c:strRef>
                  <c:f>'графіки '!$C$251</c:f>
                  <c:strCache>
                    <c:ptCount val="1"/>
                    <c:pt idx="0">
                      <c:v>Новоград-Волинський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{003B5AA7-473C-4365-A308-3642C5527664}</c15:txfldGUID>
                      <c15:f>'графіки '!$C$251</c15:f>
                      <c15:dlblFieldTableCache>
                        <c:ptCount val="1"/>
                        <c:pt idx="0">
                          <c:v>Новоград-Волинський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3230-4BE5-A18C-B4A8A8430249}"/>
                </c:ext>
              </c:extLst>
            </c:dLbl>
            <c:dLbl>
              <c:idx val="6"/>
              <c:tx>
                <c:strRef>
                  <c:f>'графіки '!$C$252</c:f>
                  <c:strCache>
                    <c:ptCount val="1"/>
                    <c:pt idx="0">
                      <c:v>Овруцький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{B9C78879-656A-4904-B480-F202C9A8C24F}</c15:txfldGUID>
                      <c15:f>'графіки '!$C$252</c15:f>
                      <c15:dlblFieldTableCache>
                        <c:ptCount val="1"/>
                        <c:pt idx="0">
                          <c:v>Овруцький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3230-4BE5-A18C-B4A8A8430249}"/>
                </c:ext>
              </c:extLst>
            </c:dLbl>
            <c:dLbl>
              <c:idx val="7"/>
              <c:tx>
                <c:strRef>
                  <c:f>'графіки '!$C$253</c:f>
                  <c:strCache>
                    <c:ptCount val="1"/>
                    <c:pt idx="0">
                      <c:v>Окружний суд м. Житомира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{EF81EF55-91BA-42A0-9400-A70ED83475B4}</c15:txfldGUID>
                      <c15:f>'графіки '!$C$253</c15:f>
                      <c15:dlblFieldTableCache>
                        <c:ptCount val="1"/>
                        <c:pt idx="0">
                          <c:v>Окружний суд м. Житомира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3230-4BE5-A18C-B4A8A8430249}"/>
                </c:ext>
              </c:extLst>
            </c:dLbl>
            <c:dLbl>
              <c:idx val="8"/>
              <c:tx>
                <c:strRef>
                  <c:f>'графіки '!$C$254</c:f>
                  <c:strCache>
                    <c:ptCount val="1"/>
                    <c:pt idx="0">
                      <c:v>Олевський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{DA6FCE3F-4C68-4D9B-8792-604CFB38E48E}</c15:txfldGUID>
                      <c15:f>'графіки '!$C$254</c15:f>
                      <c15:dlblFieldTableCache>
                        <c:ptCount val="1"/>
                        <c:pt idx="0">
                          <c:v>Олевський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3230-4BE5-A18C-B4A8A8430249}"/>
                </c:ext>
              </c:extLst>
            </c:dLbl>
            <c:dLbl>
              <c:idx val="9"/>
              <c:tx>
                <c:strRef>
                  <c:f>'графіки '!$C$255</c:f>
                  <c:strCache>
                    <c:ptCount val="1"/>
                    <c:pt idx="0">
                      <c:v>Попільнянський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{BD903599-E489-463D-AE40-A9E8D70EE4E6}</c15:txfldGUID>
                      <c15:f>'графіки '!$C$255</c15:f>
                      <c15:dlblFieldTableCache>
                        <c:ptCount val="1"/>
                        <c:pt idx="0">
                          <c:v>Попільнянський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3230-4BE5-A18C-B4A8A8430249}"/>
                </c:ext>
              </c:extLst>
            </c:dLbl>
            <c:dLbl>
              <c:idx val="10"/>
              <c:tx>
                <c:strRef>
                  <c:f>'графіки '!$C$256</c:f>
                  <c:strCache>
                    <c:ptCount val="1"/>
                    <c:pt idx="0">
                      <c:v>Черняхівський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{560D6E97-16D2-4ADF-B115-63FDE5031312}</c15:txfldGUID>
                      <c15:f>'графіки '!$C$256</c15:f>
                      <c15:dlblFieldTableCache>
                        <c:ptCount val="1"/>
                        <c:pt idx="0">
                          <c:v>Черняхівський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3230-4BE5-A18C-B4A8A8430249}"/>
                </c:ext>
              </c:extLst>
            </c:dLbl>
            <c:dLbl>
              <c:idx val="11"/>
              <c:tx>
                <c:strRef>
                  <c:f>'графіки '!$C$257</c:f>
                  <c:strCache>
                    <c:ptCount val="1"/>
                    <c:pt idx="0">
                      <c:v>Чуднівський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{C34C9DCF-4EBE-4FD7-BE93-711EDEE2A09A}</c15:txfldGUID>
                      <c15:f>'графіки '!$C$257</c15:f>
                      <c15:dlblFieldTableCache>
                        <c:ptCount val="1"/>
                        <c:pt idx="0">
                          <c:v>Чуднівський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3230-4BE5-A18C-B4A8A8430249}"/>
                </c:ext>
              </c:extLst>
            </c:dLbl>
            <c:dLbl>
              <c:idx val="12"/>
              <c:tx>
                <c:strRef>
                  <c:f>'графіки '!$C$258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{0844F190-B210-49AA-8ACF-6518B67EB8EF}</c15:txfldGUID>
                      <c15:f>'графіки '!$C$258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3230-4BE5-A18C-B4A8A8430249}"/>
                </c:ext>
              </c:extLst>
            </c:dLbl>
            <c:dLbl>
              <c:idx val="13"/>
              <c:tx>
                <c:strRef>
                  <c:f>'графіки '!$C$259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{BA2B8874-D6F8-4772-95C3-D4EFB655E2EC}</c15:txfldGUID>
                      <c15:f>'графіки '!$C$259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3230-4BE5-A18C-B4A8A8430249}"/>
                </c:ext>
              </c:extLst>
            </c:dLbl>
            <c:dLbl>
              <c:idx val="14"/>
              <c:tx>
                <c:strRef>
                  <c:f>'графіки '!$C$260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{0FA74A31-834F-4C8F-B28A-435828DA2F7D}</c15:txfldGUID>
                      <c15:f>'графіки '!$C$260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3230-4BE5-A18C-B4A8A8430249}"/>
                </c:ext>
              </c:extLst>
            </c:dLbl>
            <c:dLbl>
              <c:idx val="15"/>
              <c:tx>
                <c:strRef>
                  <c:f>'графіки '!$C$261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{BC39C730-A947-4F4A-9370-F1A75753303F}</c15:txfldGUID>
                      <c15:f>'графіки '!$C$261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3230-4BE5-A18C-B4A8A8430249}"/>
                </c:ext>
              </c:extLst>
            </c:dLbl>
            <c:dLbl>
              <c:idx val="16"/>
              <c:tx>
                <c:strRef>
                  <c:f>'графіки '!$C$262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{BBBBD980-7D8A-4A10-946A-62290C974DE9}</c15:txfldGUID>
                      <c15:f>'графіки '!$C$262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3230-4BE5-A18C-B4A8A8430249}"/>
                </c:ext>
              </c:extLst>
            </c:dLbl>
            <c:dLbl>
              <c:idx val="17"/>
              <c:tx>
                <c:strRef>
                  <c:f>'графіки '!$C$263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{827D19E4-B709-4E03-9720-8237B864EC9A}</c15:txfldGUID>
                      <c15:f>'графіки '!$C$263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3230-4BE5-A18C-B4A8A8430249}"/>
                </c:ext>
              </c:extLst>
            </c:dLbl>
            <c:dLbl>
              <c:idx val="18"/>
              <c:tx>
                <c:strRef>
                  <c:f>'графіки '!$C$264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{A93D517F-B818-420F-8955-6325D7BCE9C7}</c15:txfldGUID>
                      <c15:f>'графіки '!$C$264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3230-4BE5-A18C-B4A8A8430249}"/>
                </c:ext>
              </c:extLst>
            </c:dLbl>
            <c:dLbl>
              <c:idx val="19"/>
              <c:tx>
                <c:strRef>
                  <c:f>'графіки '!$C$265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{057D435B-F98F-4601-840B-7613DE7655D5}</c15:txfldGUID>
                      <c15:f>'графіки '!$C$265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3230-4BE5-A18C-B4A8A8430249}"/>
                </c:ext>
              </c:extLst>
            </c:dLbl>
            <c:dLbl>
              <c:idx val="20"/>
              <c:tx>
                <c:strRef>
                  <c:f>'графіки '!$C$266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{E30A5346-05EB-4868-AB7C-CD5AE75F368C}</c15:txfldGUID>
                      <c15:f>'графіки '!$C$266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3230-4BE5-A18C-B4A8A8430249}"/>
                </c:ext>
              </c:extLst>
            </c:dLbl>
            <c:dLbl>
              <c:idx val="21"/>
              <c:tx>
                <c:strRef>
                  <c:f>'графіки '!$C$267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{A9725A1F-A263-411D-AF38-7033E069A122}</c15:txfldGUID>
                      <c15:f>'графіки '!$C$267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3230-4BE5-A18C-B4A8A8430249}"/>
                </c:ext>
              </c:extLst>
            </c:dLbl>
            <c:dLbl>
              <c:idx val="22"/>
              <c:tx>
                <c:strRef>
                  <c:f>'графіки '!$C$268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{4DC39CFB-BE05-4EA2-8A58-742FD87E8DDD}</c15:txfldGUID>
                      <c15:f>'графіки '!$C$268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3230-4BE5-A18C-B4A8A8430249}"/>
                </c:ext>
              </c:extLst>
            </c:dLbl>
            <c:dLbl>
              <c:idx val="23"/>
              <c:tx>
                <c:strRef>
                  <c:f>'графіки '!$C$269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{FC0EBF9F-C26A-4D22-BCC7-73F9CDB6CAB1}</c15:txfldGUID>
                      <c15:f>'графіки '!$C$269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3230-4BE5-A18C-B4A8A8430249}"/>
                </c:ext>
              </c:extLst>
            </c:dLbl>
            <c:dLbl>
              <c:idx val="24"/>
              <c:tx>
                <c:strRef>
                  <c:f>'графіки '!$C$270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{3D39EDB6-70D7-426C-8724-CF2DCD649DEF}</c15:txfldGUID>
                      <c15:f>'графіки '!$C$270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3230-4BE5-A18C-B4A8A843024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'!$F$246:$F$270</c:f>
              <c:numCache>
                <c:formatCode>#,##0_ ;[Red]\-#,##0\ </c:formatCode>
                <c:ptCount val="25"/>
                <c:pt idx="0">
                  <c:v>1081.8762999999999</c:v>
                </c:pt>
                <c:pt idx="1">
                  <c:v>1011.778</c:v>
                </c:pt>
                <c:pt idx="2">
                  <c:v>1645.9550999999999</c:v>
                </c:pt>
                <c:pt idx="3">
                  <c:v>657.74430000000007</c:v>
                </c:pt>
                <c:pt idx="4">
                  <c:v>979.25240000000008</c:v>
                </c:pt>
                <c:pt idx="5">
                  <c:v>1104.8624</c:v>
                </c:pt>
                <c:pt idx="6">
                  <c:v>1064.7303999999999</c:v>
                </c:pt>
                <c:pt idx="7">
                  <c:v>4119.4768000000004</c:v>
                </c:pt>
                <c:pt idx="8">
                  <c:v>410.22660000000002</c:v>
                </c:pt>
                <c:pt idx="9">
                  <c:v>805.78600000000006</c:v>
                </c:pt>
                <c:pt idx="10">
                  <c:v>325.59879999999998</c:v>
                </c:pt>
                <c:pt idx="11">
                  <c:v>534.73040000000003</c:v>
                </c:pt>
              </c:numCache>
            </c:numRef>
          </c:xVal>
          <c:yVal>
            <c:numRef>
              <c:f>'графіки '!$E$246:$E$270</c:f>
              <c:numCache>
                <c:formatCode>#,##0.0_ ;[Red]\-#,##0.0\ </c:formatCode>
                <c:ptCount val="25"/>
                <c:pt idx="0">
                  <c:v>8188.1628899999996</c:v>
                </c:pt>
                <c:pt idx="1">
                  <c:v>10776.397270000001</c:v>
                </c:pt>
                <c:pt idx="2">
                  <c:v>12043.86267</c:v>
                </c:pt>
                <c:pt idx="3">
                  <c:v>8966.248959999999</c:v>
                </c:pt>
                <c:pt idx="4">
                  <c:v>8039.1725500000011</c:v>
                </c:pt>
                <c:pt idx="5">
                  <c:v>14358.426629999998</c:v>
                </c:pt>
                <c:pt idx="6">
                  <c:v>10582.966789999999</c:v>
                </c:pt>
                <c:pt idx="7">
                  <c:v>32623.795899999997</c:v>
                </c:pt>
                <c:pt idx="8">
                  <c:v>7223.4580099999994</c:v>
                </c:pt>
                <c:pt idx="9">
                  <c:v>10671.076360000001</c:v>
                </c:pt>
                <c:pt idx="10">
                  <c:v>4926.9532799999997</c:v>
                </c:pt>
                <c:pt idx="11">
                  <c:v>8138.8272200000001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3230-4BE5-A18C-B4A8A843024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0271488"/>
        <c:axId val="130158976"/>
      </c:scatterChart>
      <c:valAx>
        <c:axId val="130271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0158976"/>
        <c:crosses val="autoZero"/>
        <c:crossBetween val="midCat"/>
      </c:valAx>
      <c:valAx>
        <c:axId val="130158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0271488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ОС Закарпатської області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'!$C$272</c:f>
                  <c:strCache>
                    <c:ptCount val="1"/>
                    <c:pt idx="0">
                      <c:v>Берегівський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{AFF1174F-2952-49F1-A26C-3ED8808F52A2}</c15:txfldGUID>
                      <c15:f>'графіки '!$C$272</c15:f>
                      <c15:dlblFieldTableCache>
                        <c:ptCount val="1"/>
                        <c:pt idx="0">
                          <c:v>Берегівський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BF0D-460B-B9FE-BC149A670A5D}"/>
                </c:ext>
              </c:extLst>
            </c:dLbl>
            <c:dLbl>
              <c:idx val="1"/>
              <c:tx>
                <c:strRef>
                  <c:f>'графіки '!$C$273</c:f>
                  <c:strCache>
                    <c:ptCount val="1"/>
                    <c:pt idx="0">
                      <c:v>Міжгірський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{5229D17C-F6E8-4805-ADA0-EB4EB101E3B6}</c15:txfldGUID>
                      <c15:f>'графіки '!$C$273</c15:f>
                      <c15:dlblFieldTableCache>
                        <c:ptCount val="1"/>
                        <c:pt idx="0">
                          <c:v>Міжгірський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BF0D-460B-B9FE-BC149A670A5D}"/>
                </c:ext>
              </c:extLst>
            </c:dLbl>
            <c:dLbl>
              <c:idx val="2"/>
              <c:tx>
                <c:strRef>
                  <c:f>'графіки '!$C$274</c:f>
                  <c:strCache>
                    <c:ptCount val="1"/>
                    <c:pt idx="0">
                      <c:v>Мукачівський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{02D684A4-AA25-4303-BEBA-71F8C24AA09E}</c15:txfldGUID>
                      <c15:f>'графіки '!$C$274</c15:f>
                      <c15:dlblFieldTableCache>
                        <c:ptCount val="1"/>
                        <c:pt idx="0">
                          <c:v>Мукачівський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BF0D-460B-B9FE-BC149A670A5D}"/>
                </c:ext>
              </c:extLst>
            </c:dLbl>
            <c:dLbl>
              <c:idx val="3"/>
              <c:tx>
                <c:strRef>
                  <c:f>'графіки '!$C$275</c:f>
                  <c:strCache>
                    <c:ptCount val="1"/>
                    <c:pt idx="0">
                      <c:v>Перечинський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{012837F7-3F8A-4D2B-AF19-CE907D18CFD1}</c15:txfldGUID>
                      <c15:f>'графіки '!$C$275</c15:f>
                      <c15:dlblFieldTableCache>
                        <c:ptCount val="1"/>
                        <c:pt idx="0">
                          <c:v>Перечинський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BF0D-460B-B9FE-BC149A670A5D}"/>
                </c:ext>
              </c:extLst>
            </c:dLbl>
            <c:dLbl>
              <c:idx val="4"/>
              <c:tx>
                <c:strRef>
                  <c:f>'графіки '!$C$276</c:f>
                  <c:strCache>
                    <c:ptCount val="1"/>
                    <c:pt idx="0">
                      <c:v>Тячівський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{C85FF6E5-E132-4C56-8216-93A0C2E2C229}</c15:txfldGUID>
                      <c15:f>'графіки '!$C$276</c15:f>
                      <c15:dlblFieldTableCache>
                        <c:ptCount val="1"/>
                        <c:pt idx="0">
                          <c:v>Тячівський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BF0D-460B-B9FE-BC149A670A5D}"/>
                </c:ext>
              </c:extLst>
            </c:dLbl>
            <c:dLbl>
              <c:idx val="5"/>
              <c:tx>
                <c:strRef>
                  <c:f>'графіки '!$C$277</c:f>
                  <c:strCache>
                    <c:ptCount val="1"/>
                    <c:pt idx="0">
                      <c:v>Ужгородський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{E03F3F36-0545-4510-B8A7-09AC3FFBFAEA}</c15:txfldGUID>
                      <c15:f>'графіки '!$C$277</c15:f>
                      <c15:dlblFieldTableCache>
                        <c:ptCount val="1"/>
                        <c:pt idx="0">
                          <c:v>Ужгородський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BF0D-460B-B9FE-BC149A670A5D}"/>
                </c:ext>
              </c:extLst>
            </c:dLbl>
            <c:dLbl>
              <c:idx val="6"/>
              <c:tx>
                <c:strRef>
                  <c:f>'графіки '!$C$278</c:f>
                  <c:strCache>
                    <c:ptCount val="1"/>
                    <c:pt idx="0">
                      <c:v>Хустський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{365B7138-6F3D-4F9B-B8D0-605378046C18}</c15:txfldGUID>
                      <c15:f>'графіки '!$C$278</c15:f>
                      <c15:dlblFieldTableCache>
                        <c:ptCount val="1"/>
                        <c:pt idx="0">
                          <c:v>Хустський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BF0D-460B-B9FE-BC149A670A5D}"/>
                </c:ext>
              </c:extLst>
            </c:dLbl>
            <c:dLbl>
              <c:idx val="7"/>
              <c:tx>
                <c:strRef>
                  <c:f>'графіки '!$C$279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{09DB2D47-E5BB-4E47-9E3C-972E8AEECC66}</c15:txfldGUID>
                      <c15:f>'графіки '!$C$279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BF0D-460B-B9FE-BC149A670A5D}"/>
                </c:ext>
              </c:extLst>
            </c:dLbl>
            <c:dLbl>
              <c:idx val="8"/>
              <c:tx>
                <c:strRef>
                  <c:f>'графіки '!$C$280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{C454AD5E-9495-4480-A024-83AEB2F83048}</c15:txfldGUID>
                      <c15:f>'графіки '!$C$280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BF0D-460B-B9FE-BC149A670A5D}"/>
                </c:ext>
              </c:extLst>
            </c:dLbl>
            <c:dLbl>
              <c:idx val="9"/>
              <c:tx>
                <c:strRef>
                  <c:f>'графіки '!$C$281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{37DD027C-63FB-468F-AECF-3236A07E2D3F}</c15:txfldGUID>
                      <c15:f>'графіки '!$C$281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BF0D-460B-B9FE-BC149A670A5D}"/>
                </c:ext>
              </c:extLst>
            </c:dLbl>
            <c:dLbl>
              <c:idx val="10"/>
              <c:tx>
                <c:strRef>
                  <c:f>'графіки '!$C$282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{1D2F8418-0653-47AA-8D6D-FC1960FAD384}</c15:txfldGUID>
                      <c15:f>'графіки '!$C$282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BF0D-460B-B9FE-BC149A670A5D}"/>
                </c:ext>
              </c:extLst>
            </c:dLbl>
            <c:dLbl>
              <c:idx val="11"/>
              <c:tx>
                <c:strRef>
                  <c:f>'графіки '!$C$283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{4A01E294-C486-4411-9B7D-D54A16A424DE}</c15:txfldGUID>
                      <c15:f>'графіки '!$C$283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BF0D-460B-B9FE-BC149A670A5D}"/>
                </c:ext>
              </c:extLst>
            </c:dLbl>
            <c:dLbl>
              <c:idx val="12"/>
              <c:tx>
                <c:strRef>
                  <c:f>'графіки '!$C$284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{CAC4D7A6-3B82-41B7-AA21-70B99F451CF1}</c15:txfldGUID>
                      <c15:f>'графіки '!$C$284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BF0D-460B-B9FE-BC149A670A5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'!$F$272:$F$284</c:f>
              <c:numCache>
                <c:formatCode>#,##0_ ;[Red]\-#,##0\ </c:formatCode>
                <c:ptCount val="13"/>
                <c:pt idx="0">
                  <c:v>1264.549</c:v>
                </c:pt>
                <c:pt idx="1">
                  <c:v>436.51859999999999</c:v>
                </c:pt>
                <c:pt idx="2">
                  <c:v>1802.1523</c:v>
                </c:pt>
                <c:pt idx="3">
                  <c:v>506.6386</c:v>
                </c:pt>
                <c:pt idx="4">
                  <c:v>1031.3173999999999</c:v>
                </c:pt>
                <c:pt idx="5">
                  <c:v>2701.1379999999999</c:v>
                </c:pt>
                <c:pt idx="6">
                  <c:v>1219.3674000000001</c:v>
                </c:pt>
              </c:numCache>
            </c:numRef>
          </c:xVal>
          <c:yVal>
            <c:numRef>
              <c:f>'графіки '!$E$272:$E$284</c:f>
              <c:numCache>
                <c:formatCode>#,##0.0_ ;[Red]\-#,##0.0\ </c:formatCode>
                <c:ptCount val="13"/>
                <c:pt idx="0">
                  <c:v>12367.702630000002</c:v>
                </c:pt>
                <c:pt idx="1">
                  <c:v>7596.3765500000009</c:v>
                </c:pt>
                <c:pt idx="2">
                  <c:v>25441.638009999999</c:v>
                </c:pt>
                <c:pt idx="3">
                  <c:v>7089.5569999999998</c:v>
                </c:pt>
                <c:pt idx="4">
                  <c:v>13319.88978</c:v>
                </c:pt>
                <c:pt idx="5">
                  <c:v>19296.024850000002</c:v>
                </c:pt>
                <c:pt idx="6">
                  <c:v>12779.474450000002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BF0D-460B-B9FE-BC149A670A5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9904640"/>
        <c:axId val="129906560"/>
      </c:scatterChart>
      <c:valAx>
        <c:axId val="129904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9906560"/>
        <c:crosses val="autoZero"/>
        <c:crossBetween val="midCat"/>
      </c:valAx>
      <c:valAx>
        <c:axId val="129906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9904640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ОС Запорізької області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'!$C$290</c:f>
                  <c:strCache>
                    <c:ptCount val="1"/>
                    <c:pt idx="0">
                      <c:v>Бердянський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{4E847D60-E395-47C9-9211-74317AAB3491}</c15:txfldGUID>
                      <c15:f>'графіки '!$C$290</c15:f>
                      <c15:dlblFieldTableCache>
                        <c:ptCount val="1"/>
                        <c:pt idx="0">
                          <c:v>Бердянський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504F-4BA2-8C0C-F6CF19AC16A7}"/>
                </c:ext>
              </c:extLst>
            </c:dLbl>
            <c:dLbl>
              <c:idx val="1"/>
              <c:tx>
                <c:strRef>
                  <c:f>'графіки '!$C$291</c:f>
                  <c:strCache>
                    <c:ptCount val="1"/>
                    <c:pt idx="0">
                      <c:v>Василівський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{C0086F7B-363B-4ECE-B4BA-CFA51BACD81F}</c15:txfldGUID>
                      <c15:f>'графіки '!$C$291</c15:f>
                      <c15:dlblFieldTableCache>
                        <c:ptCount val="1"/>
                        <c:pt idx="0">
                          <c:v>Василівський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504F-4BA2-8C0C-F6CF19AC16A7}"/>
                </c:ext>
              </c:extLst>
            </c:dLbl>
            <c:dLbl>
              <c:idx val="2"/>
              <c:tx>
                <c:strRef>
                  <c:f>'графіки '!$C$292</c:f>
                  <c:strCache>
                    <c:ptCount val="1"/>
                    <c:pt idx="0">
                      <c:v>Вільнянський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{F43E1562-32AF-40F3-8C52-063FE51E68AA}</c15:txfldGUID>
                      <c15:f>'графіки '!$C$292</c15:f>
                      <c15:dlblFieldTableCache>
                        <c:ptCount val="1"/>
                        <c:pt idx="0">
                          <c:v>Вільнянський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504F-4BA2-8C0C-F6CF19AC16A7}"/>
                </c:ext>
              </c:extLst>
            </c:dLbl>
            <c:dLbl>
              <c:idx val="3"/>
              <c:tx>
                <c:strRef>
                  <c:f>'графіки '!$C$293</c:f>
                  <c:strCache>
                    <c:ptCount val="1"/>
                    <c:pt idx="0">
                      <c:v>Енергодарський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{FDFB21A9-2050-43A1-BFD3-03F4E7990D10}</c15:txfldGUID>
                      <c15:f>'графіки '!$C$293</c15:f>
                      <c15:dlblFieldTableCache>
                        <c:ptCount val="1"/>
                        <c:pt idx="0">
                          <c:v>Енергодарський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504F-4BA2-8C0C-F6CF19AC16A7}"/>
                </c:ext>
              </c:extLst>
            </c:dLbl>
            <c:dLbl>
              <c:idx val="4"/>
              <c:tx>
                <c:strRef>
                  <c:f>'графіки '!$C$294</c:f>
                  <c:strCache>
                    <c:ptCount val="1"/>
                    <c:pt idx="0">
                      <c:v>Мелітопольський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{E526C6A7-13C6-449E-9BAC-AA2D39F71786}</c15:txfldGUID>
                      <c15:f>'графіки '!$C$294</c15:f>
                      <c15:dlblFieldTableCache>
                        <c:ptCount val="1"/>
                        <c:pt idx="0">
                          <c:v>Мелітопольський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504F-4BA2-8C0C-F6CF19AC16A7}"/>
                </c:ext>
              </c:extLst>
            </c:dLbl>
            <c:dLbl>
              <c:idx val="5"/>
              <c:tx>
                <c:strRef>
                  <c:f>'графіки '!$C$295</c:f>
                  <c:strCache>
                    <c:ptCount val="1"/>
                    <c:pt idx="0">
                      <c:v>Оріхівський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{3FF4F817-E2E8-4C42-A058-CF72F30B0BC8}</c15:txfldGUID>
                      <c15:f>'графіки '!$C$295</c15:f>
                      <c15:dlblFieldTableCache>
                        <c:ptCount val="1"/>
                        <c:pt idx="0">
                          <c:v>Оріхівський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504F-4BA2-8C0C-F6CF19AC16A7}"/>
                </c:ext>
              </c:extLst>
            </c:dLbl>
            <c:dLbl>
              <c:idx val="6"/>
              <c:tx>
                <c:strRef>
                  <c:f>'графіки '!$C$296</c:f>
                  <c:strCache>
                    <c:ptCount val="1"/>
                    <c:pt idx="0">
                      <c:v>Пологівський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{D1EA188B-DCB6-4C34-800D-8BC23E70622E}</c15:txfldGUID>
                      <c15:f>'графіки '!$C$296</c15:f>
                      <c15:dlblFieldTableCache>
                        <c:ptCount val="1"/>
                        <c:pt idx="0">
                          <c:v>Пологівський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504F-4BA2-8C0C-F6CF19AC16A7}"/>
                </c:ext>
              </c:extLst>
            </c:dLbl>
            <c:dLbl>
              <c:idx val="7"/>
              <c:tx>
                <c:strRef>
                  <c:f>'графіки '!$C$297</c:f>
                  <c:strCache>
                    <c:ptCount val="1"/>
                    <c:pt idx="0">
                      <c:v>Приморський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{CED4218F-DF57-4553-B48A-AC7AE3233A12}</c15:txfldGUID>
                      <c15:f>'графіки '!$C$297</c15:f>
                      <c15:dlblFieldTableCache>
                        <c:ptCount val="1"/>
                        <c:pt idx="0">
                          <c:v>Приморський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504F-4BA2-8C0C-F6CF19AC16A7}"/>
                </c:ext>
              </c:extLst>
            </c:dLbl>
            <c:dLbl>
              <c:idx val="8"/>
              <c:tx>
                <c:strRef>
                  <c:f>'графіки '!$C$298</c:f>
                  <c:strCache>
                    <c:ptCount val="1"/>
                    <c:pt idx="0">
                      <c:v>Токмацький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{A472825B-4D7D-4DF8-81A2-62D091F31C96}</c15:txfldGUID>
                      <c15:f>'графіки '!$C$298</c15:f>
                      <c15:dlblFieldTableCache>
                        <c:ptCount val="1"/>
                        <c:pt idx="0">
                          <c:v>Токмацький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504F-4BA2-8C0C-F6CF19AC16A7}"/>
                </c:ext>
              </c:extLst>
            </c:dLbl>
            <c:dLbl>
              <c:idx val="9"/>
              <c:tx>
                <c:strRef>
                  <c:f>'графіки '!$C$299</c:f>
                  <c:strCache>
                    <c:ptCount val="1"/>
                    <c:pt idx="0">
                      <c:v>Перший окружний суд м.Запоріжжя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{24E199A5-3FEC-4849-BA17-DC151ABB0810}</c15:txfldGUID>
                      <c15:f>'графіки '!$C$299</c15:f>
                      <c15:dlblFieldTableCache>
                        <c:ptCount val="1"/>
                        <c:pt idx="0">
                          <c:v>Перший окружний суд м.Запоріжжя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504F-4BA2-8C0C-F6CF19AC16A7}"/>
                </c:ext>
              </c:extLst>
            </c:dLbl>
            <c:dLbl>
              <c:idx val="10"/>
              <c:tx>
                <c:strRef>
                  <c:f>'графіки '!$C$300</c:f>
                  <c:strCache>
                    <c:ptCount val="1"/>
                    <c:pt idx="0">
                      <c:v>Другий окружний суд м.Запоріжжя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{5902A14A-91B6-4F5E-942F-E6822A0BD396}</c15:txfldGUID>
                      <c15:f>'графіки '!$C$300</c15:f>
                      <c15:dlblFieldTableCache>
                        <c:ptCount val="1"/>
                        <c:pt idx="0">
                          <c:v>Другий окружний суд м.Запоріжжя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504F-4BA2-8C0C-F6CF19AC16A7}"/>
                </c:ext>
              </c:extLst>
            </c:dLbl>
            <c:dLbl>
              <c:idx val="11"/>
              <c:tx>
                <c:strRef>
                  <c:f>'графіки '!$C$301</c:f>
                  <c:strCache>
                    <c:ptCount val="1"/>
                    <c:pt idx="0">
                      <c:v>Третій окружний суд м.Запоріжжя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{DDE6B86C-963D-4C14-BBF6-449B511C4F36}</c15:txfldGUID>
                      <c15:f>'графіки '!$C$301</c15:f>
                      <c15:dlblFieldTableCache>
                        <c:ptCount val="1"/>
                        <c:pt idx="0">
                          <c:v>Третій окружний суд м.Запоріжжя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504F-4BA2-8C0C-F6CF19AC16A7}"/>
                </c:ext>
              </c:extLst>
            </c:dLbl>
            <c:dLbl>
              <c:idx val="12"/>
              <c:tx>
                <c:strRef>
                  <c:f>'графіки '!$C$302</c:f>
                  <c:strCache>
                    <c:ptCount val="1"/>
                    <c:pt idx="0">
                      <c:v>Четвертий окружний суд м.Запоріжжя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{9119CC28-8D18-4882-97CB-82DE66A34CB1}</c15:txfldGUID>
                      <c15:f>'графіки '!$C$302</c15:f>
                      <c15:dlblFieldTableCache>
                        <c:ptCount val="1"/>
                        <c:pt idx="0">
                          <c:v>Четвертий окружний суд м.Запоріжжя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504F-4BA2-8C0C-F6CF19AC16A7}"/>
                </c:ext>
              </c:extLst>
            </c:dLbl>
            <c:dLbl>
              <c:idx val="13"/>
              <c:tx>
                <c:strRef>
                  <c:f>'графіки '!$C$303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{6161EDBC-6EDB-4114-A08C-CDFF176C3B5B}</c15:txfldGUID>
                      <c15:f>'графіки '!$C$303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504F-4BA2-8C0C-F6CF19AC16A7}"/>
                </c:ext>
              </c:extLst>
            </c:dLbl>
            <c:dLbl>
              <c:idx val="14"/>
              <c:tx>
                <c:strRef>
                  <c:f>'графіки '!$C$304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{6255FBAF-BD29-4389-807B-437A53F8F6CD}</c15:txfldGUID>
                      <c15:f>'графіки '!$C$304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504F-4BA2-8C0C-F6CF19AC16A7}"/>
                </c:ext>
              </c:extLst>
            </c:dLbl>
            <c:dLbl>
              <c:idx val="15"/>
              <c:tx>
                <c:strRef>
                  <c:f>'графіки '!$C$305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{88F65F53-B408-49D7-B449-E56A6B384C79}</c15:txfldGUID>
                      <c15:f>'графіки '!$C$305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504F-4BA2-8C0C-F6CF19AC16A7}"/>
                </c:ext>
              </c:extLst>
            </c:dLbl>
            <c:dLbl>
              <c:idx val="16"/>
              <c:tx>
                <c:strRef>
                  <c:f>'графіки '!$C$306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{060872AD-5720-47EB-AD87-F0CB3571C6CC}</c15:txfldGUID>
                      <c15:f>'графіки '!$C$306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504F-4BA2-8C0C-F6CF19AC16A7}"/>
                </c:ext>
              </c:extLst>
            </c:dLbl>
            <c:dLbl>
              <c:idx val="17"/>
              <c:tx>
                <c:strRef>
                  <c:f>'графіки '!$C$307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{EDB96E23-79BB-4822-82AC-5E5F43163FD6}</c15:txfldGUID>
                      <c15:f>'графіки '!$C$307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504F-4BA2-8C0C-F6CF19AC16A7}"/>
                </c:ext>
              </c:extLst>
            </c:dLbl>
            <c:dLbl>
              <c:idx val="18"/>
              <c:tx>
                <c:strRef>
                  <c:f>'графіки '!$C$308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{BF374E9A-C109-4336-A45F-48B2BF424498}</c15:txfldGUID>
                      <c15:f>'графіки '!$C$308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504F-4BA2-8C0C-F6CF19AC16A7}"/>
                </c:ext>
              </c:extLst>
            </c:dLbl>
            <c:dLbl>
              <c:idx val="19"/>
              <c:tx>
                <c:strRef>
                  <c:f>'графіки '!$C$309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{416DBA7F-050A-4549-8C7D-F7F5F23260A3}</c15:txfldGUID>
                      <c15:f>'графіки '!$C$309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504F-4BA2-8C0C-F6CF19AC16A7}"/>
                </c:ext>
              </c:extLst>
            </c:dLbl>
            <c:dLbl>
              <c:idx val="20"/>
              <c:tx>
                <c:strRef>
                  <c:f>'графіки '!$C$310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{036013C7-D090-47BF-8E6C-F0D0BB5386EE}</c15:txfldGUID>
                      <c15:f>'графіки '!$C$310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504F-4BA2-8C0C-F6CF19AC16A7}"/>
                </c:ext>
              </c:extLst>
            </c:dLbl>
            <c:dLbl>
              <c:idx val="21"/>
              <c:tx>
                <c:strRef>
                  <c:f>'графіки '!$C$311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{3C82FA08-F48E-41D2-B652-E0DF23218DA3}</c15:txfldGUID>
                      <c15:f>'графіки '!$C$311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504F-4BA2-8C0C-F6CF19AC16A7}"/>
                </c:ext>
              </c:extLst>
            </c:dLbl>
            <c:dLbl>
              <c:idx val="22"/>
              <c:tx>
                <c:strRef>
                  <c:f>'графіки '!$C$312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{F6FA37F5-159D-48E7-A5D0-D218C9061A98}</c15:txfldGUID>
                      <c15:f>'графіки '!$C$312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504F-4BA2-8C0C-F6CF19AC16A7}"/>
                </c:ext>
              </c:extLst>
            </c:dLbl>
            <c:dLbl>
              <c:idx val="23"/>
              <c:tx>
                <c:strRef>
                  <c:f>'графіки '!$C$313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{F8DAD264-5A0E-4D96-BAA6-63DC407D8398}</c15:txfldGUID>
                      <c15:f>'графіки '!$C$313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504F-4BA2-8C0C-F6CF19AC16A7}"/>
                </c:ext>
              </c:extLst>
            </c:dLbl>
            <c:dLbl>
              <c:idx val="24"/>
              <c:tx>
                <c:strRef>
                  <c:f>'графіки '!$C$314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{2BB27362-E401-4AE9-AF1E-BB58830F7FEE}</c15:txfldGUID>
                      <c15:f>'графіки '!$C$314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504F-4BA2-8C0C-F6CF19AC16A7}"/>
                </c:ext>
              </c:extLst>
            </c:dLbl>
            <c:dLbl>
              <c:idx val="25"/>
              <c:tx>
                <c:strRef>
                  <c:f>'графіки '!$C$315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{A97396F5-C478-4914-B741-27F314D26318}</c15:txfldGUID>
                      <c15:f>'графіки '!$C$315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504F-4BA2-8C0C-F6CF19AC16A7}"/>
                </c:ext>
              </c:extLst>
            </c:dLbl>
            <c:dLbl>
              <c:idx val="26"/>
              <c:tx>
                <c:strRef>
                  <c:f>'графіки '!$C$316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{B17C0296-8605-4C2E-9C22-B84EAB527BA9}</c15:txfldGUID>
                      <c15:f>'графіки '!$C$316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504F-4BA2-8C0C-F6CF19AC16A7}"/>
                </c:ext>
              </c:extLst>
            </c:dLbl>
            <c:dLbl>
              <c:idx val="27"/>
              <c:tx>
                <c:strRef>
                  <c:f>'графіки '!$C$317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{AF3C9A8A-FE4B-4958-9C5C-57F0DC72CE76}</c15:txfldGUID>
                      <c15:f>'графіки '!$C$317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504F-4BA2-8C0C-F6CF19AC16A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'!$F$290:$F$317</c:f>
              <c:numCache>
                <c:formatCode>#,##0_ ;[Red]\-#,##0\ </c:formatCode>
                <c:ptCount val="28"/>
                <c:pt idx="0">
                  <c:v>1675.9066</c:v>
                </c:pt>
                <c:pt idx="1">
                  <c:v>1113.5065999999999</c:v>
                </c:pt>
                <c:pt idx="2">
                  <c:v>1009.7588</c:v>
                </c:pt>
                <c:pt idx="3">
                  <c:v>1610.5553</c:v>
                </c:pt>
                <c:pt idx="4">
                  <c:v>2977.1022000000003</c:v>
                </c:pt>
                <c:pt idx="5">
                  <c:v>894.41830000000004</c:v>
                </c:pt>
                <c:pt idx="6">
                  <c:v>704.77330000000006</c:v>
                </c:pt>
                <c:pt idx="7">
                  <c:v>570.43409999999994</c:v>
                </c:pt>
                <c:pt idx="8">
                  <c:v>865.85230000000001</c:v>
                </c:pt>
                <c:pt idx="9">
                  <c:v>2403.1142</c:v>
                </c:pt>
                <c:pt idx="10">
                  <c:v>2842.1001000000001</c:v>
                </c:pt>
                <c:pt idx="11">
                  <c:v>3721.1601000000001</c:v>
                </c:pt>
                <c:pt idx="12">
                  <c:v>1964.5771</c:v>
                </c:pt>
              </c:numCache>
            </c:numRef>
          </c:xVal>
          <c:yVal>
            <c:numRef>
              <c:f>'графіки '!$E$290:$E$317</c:f>
              <c:numCache>
                <c:formatCode>#,##0.0_ ;[Red]\-#,##0.0\ </c:formatCode>
                <c:ptCount val="28"/>
                <c:pt idx="0">
                  <c:v>15072.672359999999</c:v>
                </c:pt>
                <c:pt idx="1">
                  <c:v>8222.1292600000015</c:v>
                </c:pt>
                <c:pt idx="2">
                  <c:v>7488.0149099999999</c:v>
                </c:pt>
                <c:pt idx="3">
                  <c:v>10193.30406</c:v>
                </c:pt>
                <c:pt idx="4">
                  <c:v>23423.596670000003</c:v>
                </c:pt>
                <c:pt idx="5">
                  <c:v>8826.4555099999998</c:v>
                </c:pt>
                <c:pt idx="6">
                  <c:v>8991.0271099999991</c:v>
                </c:pt>
                <c:pt idx="7">
                  <c:v>6494.2443600000006</c:v>
                </c:pt>
                <c:pt idx="8">
                  <c:v>10014.354120000002</c:v>
                </c:pt>
                <c:pt idx="9">
                  <c:v>17358.552169999999</c:v>
                </c:pt>
                <c:pt idx="10">
                  <c:v>22248.301670000001</c:v>
                </c:pt>
                <c:pt idx="11">
                  <c:v>19132.726079999997</c:v>
                </c:pt>
                <c:pt idx="12">
                  <c:v>15329.73647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C-504F-4BA2-8C0C-F6CF19AC16A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9975808"/>
        <c:axId val="129977728"/>
      </c:scatterChart>
      <c:valAx>
        <c:axId val="129975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29977728"/>
        <c:crosses val="autoZero"/>
        <c:crossBetween val="midCat"/>
      </c:valAx>
      <c:valAx>
        <c:axId val="129977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29975808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>
              <a:defRPr/>
            </a:pPr>
            <a:r>
              <a:rPr lang="uk-UA" sz="1800" b="1" i="0" u="sng" baseline="0">
                <a:effectLst/>
              </a:rPr>
              <a:t>ОС Івано-Франківської області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575552111214318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'!$C$319</c:f>
                  <c:strCache>
                    <c:ptCount val="1"/>
                    <c:pt idx="0">
                      <c:v>Галицький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{69DF4B89-0981-46AA-966D-EA64EFA2D8A7}</c15:txfldGUID>
                      <c15:f>'графіки '!$C$319</c15:f>
                      <c15:dlblFieldTableCache>
                        <c:ptCount val="1"/>
                        <c:pt idx="0">
                          <c:v>Галицький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ABAC-4E1B-83CD-09A14BCBE5CB}"/>
                </c:ext>
              </c:extLst>
            </c:dLbl>
            <c:dLbl>
              <c:idx val="1"/>
              <c:tx>
                <c:strRef>
                  <c:f>'графіки '!$C$320</c:f>
                  <c:strCache>
                    <c:ptCount val="1"/>
                    <c:pt idx="0">
                      <c:v>Городенківський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{59C38BA3-6634-4F3F-B56A-9E4ADB83B7FE}</c15:txfldGUID>
                      <c15:f>'графіки '!$C$320</c15:f>
                      <c15:dlblFieldTableCache>
                        <c:ptCount val="1"/>
                        <c:pt idx="0">
                          <c:v>Городенківський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ABAC-4E1B-83CD-09A14BCBE5CB}"/>
                </c:ext>
              </c:extLst>
            </c:dLbl>
            <c:dLbl>
              <c:idx val="2"/>
              <c:tx>
                <c:strRef>
                  <c:f>'графіки '!$C$321</c:f>
                  <c:strCache>
                    <c:ptCount val="1"/>
                    <c:pt idx="0">
                      <c:v>Долинський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{20DD04CC-ABC6-4C79-AFA6-3C9BA8C0A60C}</c15:txfldGUID>
                      <c15:f>'графіки '!$C$321</c15:f>
                      <c15:dlblFieldTableCache>
                        <c:ptCount val="1"/>
                        <c:pt idx="0">
                          <c:v>Долинський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ABAC-4E1B-83CD-09A14BCBE5CB}"/>
                </c:ext>
              </c:extLst>
            </c:dLbl>
            <c:dLbl>
              <c:idx val="3"/>
              <c:tx>
                <c:strRef>
                  <c:f>'графіки '!$C$322</c:f>
                  <c:strCache>
                    <c:ptCount val="1"/>
                    <c:pt idx="0">
                      <c:v>Калуський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{2896005B-5CFF-4A20-823D-91A789638F6C}</c15:txfldGUID>
                      <c15:f>'графіки '!$C$322</c15:f>
                      <c15:dlblFieldTableCache>
                        <c:ptCount val="1"/>
                        <c:pt idx="0">
                          <c:v>Калуський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ABAC-4E1B-83CD-09A14BCBE5CB}"/>
                </c:ext>
              </c:extLst>
            </c:dLbl>
            <c:dLbl>
              <c:idx val="4"/>
              <c:tx>
                <c:strRef>
                  <c:f>'графіки '!$C$323</c:f>
                  <c:strCache>
                    <c:ptCount val="1"/>
                    <c:pt idx="0">
                      <c:v>Коломийський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{5FE12622-28F3-46B3-B7D8-D17AF051E72A}</c15:txfldGUID>
                      <c15:f>'графіки '!$C$323</c15:f>
                      <c15:dlblFieldTableCache>
                        <c:ptCount val="1"/>
                        <c:pt idx="0">
                          <c:v>Коломийський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ABAC-4E1B-83CD-09A14BCBE5CB}"/>
                </c:ext>
              </c:extLst>
            </c:dLbl>
            <c:dLbl>
              <c:idx val="5"/>
              <c:tx>
                <c:strRef>
                  <c:f>'графіки '!$C$324</c:f>
                  <c:strCache>
                    <c:ptCount val="1"/>
                    <c:pt idx="0">
                      <c:v>Косівський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{E7422CDA-BBD3-4CAA-8010-541CDAF5DB95}</c15:txfldGUID>
                      <c15:f>'графіки '!$C$324</c15:f>
                      <c15:dlblFieldTableCache>
                        <c:ptCount val="1"/>
                        <c:pt idx="0">
                          <c:v>Косівський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ABAC-4E1B-83CD-09A14BCBE5CB}"/>
                </c:ext>
              </c:extLst>
            </c:dLbl>
            <c:dLbl>
              <c:idx val="6"/>
              <c:tx>
                <c:strRef>
                  <c:f>'графіки '!$C$325</c:f>
                  <c:strCache>
                    <c:ptCount val="1"/>
                    <c:pt idx="0">
                      <c:v>Окружний суд міста Івано-Франківська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{0057454A-E83B-43AE-A0B6-E9492FE9D92F}</c15:txfldGUID>
                      <c15:f>'графіки '!$C$325</c15:f>
                      <c15:dlblFieldTableCache>
                        <c:ptCount val="1"/>
                        <c:pt idx="0">
                          <c:v>Окружний суд міста Івано-Франківська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ABAC-4E1B-83CD-09A14BCBE5CB}"/>
                </c:ext>
              </c:extLst>
            </c:dLbl>
            <c:dLbl>
              <c:idx val="7"/>
              <c:tx>
                <c:strRef>
                  <c:f>'графіки '!$C$326</c:f>
                  <c:strCache>
                    <c:ptCount val="1"/>
                    <c:pt idx="0">
                      <c:v>Надвірнянський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{1852319B-887F-4942-A434-05EFF3E41FAF}</c15:txfldGUID>
                      <c15:f>'графіки '!$C$326</c15:f>
                      <c15:dlblFieldTableCache>
                        <c:ptCount val="1"/>
                        <c:pt idx="0">
                          <c:v>Надвірнянський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ABAC-4E1B-83CD-09A14BCBE5CB}"/>
                </c:ext>
              </c:extLst>
            </c:dLbl>
            <c:dLbl>
              <c:idx val="8"/>
              <c:tx>
                <c:strRef>
                  <c:f>'графіки '!$C$327</c:f>
                  <c:strCache>
                    <c:ptCount val="1"/>
                    <c:pt idx="0">
                      <c:v>Тлумацький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{9A5CCF3F-102A-49CF-BB1A-83A35489CCFF}</c15:txfldGUID>
                      <c15:f>'графіки '!$C$327</c15:f>
                      <c15:dlblFieldTableCache>
                        <c:ptCount val="1"/>
                        <c:pt idx="0">
                          <c:v>Тлумацький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ABAC-4E1B-83CD-09A14BCBE5CB}"/>
                </c:ext>
              </c:extLst>
            </c:dLbl>
            <c:dLbl>
              <c:idx val="9"/>
              <c:tx>
                <c:strRef>
                  <c:f>'графіки '!$C$328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{698BD25B-3C2C-45F5-B95D-B633B666BBFB}</c15:txfldGUID>
                      <c15:f>'графіки '!$C$328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ABAC-4E1B-83CD-09A14BCBE5CB}"/>
                </c:ext>
              </c:extLst>
            </c:dLbl>
            <c:dLbl>
              <c:idx val="10"/>
              <c:tx>
                <c:strRef>
                  <c:f>'графіки '!$C$329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{F7710523-B878-4CC2-9999-480AB0E40114}</c15:txfldGUID>
                      <c15:f>'графіки '!$C$329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ABAC-4E1B-83CD-09A14BCBE5CB}"/>
                </c:ext>
              </c:extLst>
            </c:dLbl>
            <c:dLbl>
              <c:idx val="11"/>
              <c:tx>
                <c:strRef>
                  <c:f>'графіки '!$C$330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{1095533D-935E-4FEB-A1E9-60754BD896E7}</c15:txfldGUID>
                      <c15:f>'графіки '!$C$330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ABAC-4E1B-83CD-09A14BCBE5CB}"/>
                </c:ext>
              </c:extLst>
            </c:dLbl>
            <c:dLbl>
              <c:idx val="12"/>
              <c:tx>
                <c:strRef>
                  <c:f>'графіки '!$C$331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{894672D6-CAEA-4CC4-9AED-771FF5C5F5EC}</c15:txfldGUID>
                      <c15:f>'графіки '!$C$331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ABAC-4E1B-83CD-09A14BCBE5CB}"/>
                </c:ext>
              </c:extLst>
            </c:dLbl>
            <c:dLbl>
              <c:idx val="13"/>
              <c:tx>
                <c:strRef>
                  <c:f>'графіки '!$C$332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{2EC3B133-F654-46E7-9A7D-D6D4CA982EC4}</c15:txfldGUID>
                      <c15:f>'графіки '!$C$332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ABAC-4E1B-83CD-09A14BCBE5CB}"/>
                </c:ext>
              </c:extLst>
            </c:dLbl>
            <c:dLbl>
              <c:idx val="14"/>
              <c:tx>
                <c:strRef>
                  <c:f>'графіки '!$C$333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{0B8580CA-5621-4CAF-84C2-04E1B8F8F0EC}</c15:txfldGUID>
                      <c15:f>'графіки '!$C$333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ABAC-4E1B-83CD-09A14BCBE5CB}"/>
                </c:ext>
              </c:extLst>
            </c:dLbl>
            <c:dLbl>
              <c:idx val="15"/>
              <c:tx>
                <c:strRef>
                  <c:f>'графіки '!$C$334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{C8A2E5AC-2C16-4606-AE13-03981FD8BAAE}</c15:txfldGUID>
                      <c15:f>'графіки '!$C$334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ABAC-4E1B-83CD-09A14BCBE5CB}"/>
                </c:ext>
              </c:extLst>
            </c:dLbl>
            <c:dLbl>
              <c:idx val="16"/>
              <c:tx>
                <c:strRef>
                  <c:f>'графіки '!$C$335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{F7ACA6A2-9341-4D0F-B311-094E93FDA14C}</c15:txfldGUID>
                      <c15:f>'графіки '!$C$335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ABAC-4E1B-83CD-09A14BCBE5C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'!$F$319:$F$335</c:f>
              <c:numCache>
                <c:formatCode>#,##0_ ;[Red]\-#,##0\ </c:formatCode>
                <c:ptCount val="17"/>
                <c:pt idx="0">
                  <c:v>707.96910000000003</c:v>
                </c:pt>
                <c:pt idx="1">
                  <c:v>739.79960000000005</c:v>
                </c:pt>
                <c:pt idx="2">
                  <c:v>767.03440000000001</c:v>
                </c:pt>
                <c:pt idx="3">
                  <c:v>877.70180000000005</c:v>
                </c:pt>
                <c:pt idx="4">
                  <c:v>1045.2094</c:v>
                </c:pt>
                <c:pt idx="5">
                  <c:v>583.02649999999994</c:v>
                </c:pt>
                <c:pt idx="6">
                  <c:v>2277.6525999999999</c:v>
                </c:pt>
                <c:pt idx="7">
                  <c:v>820.99130000000002</c:v>
                </c:pt>
                <c:pt idx="8">
                  <c:v>648.27300000000002</c:v>
                </c:pt>
              </c:numCache>
            </c:numRef>
          </c:xVal>
          <c:yVal>
            <c:numRef>
              <c:f>'графіки '!$E$319:$E$335</c:f>
              <c:numCache>
                <c:formatCode>#,##0.0_ ;[Red]\-#,##0.0\ </c:formatCode>
                <c:ptCount val="17"/>
                <c:pt idx="0">
                  <c:v>6850.2704699999995</c:v>
                </c:pt>
                <c:pt idx="1">
                  <c:v>7377.9492099999998</c:v>
                </c:pt>
                <c:pt idx="2">
                  <c:v>14807.715</c:v>
                </c:pt>
                <c:pt idx="3">
                  <c:v>8222.7801600000003</c:v>
                </c:pt>
                <c:pt idx="4">
                  <c:v>7931.2566899999993</c:v>
                </c:pt>
                <c:pt idx="5">
                  <c:v>6383.9049899999991</c:v>
                </c:pt>
                <c:pt idx="6">
                  <c:v>16361.422849999999</c:v>
                </c:pt>
                <c:pt idx="7">
                  <c:v>10852.52896</c:v>
                </c:pt>
                <c:pt idx="8">
                  <c:v>6923.2245199999998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ABAC-4E1B-83CD-09A14BCBE5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0361600"/>
        <c:axId val="130384256"/>
      </c:scatterChart>
      <c:valAx>
        <c:axId val="130361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0384256"/>
        <c:crosses val="autoZero"/>
        <c:crossBetween val="midCat"/>
      </c:valAx>
      <c:valAx>
        <c:axId val="130384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0361600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ОС м. Києва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'!$C$338</c:f>
                  <c:strCache>
                    <c:ptCount val="1"/>
                    <c:pt idx="0">
                      <c:v>Перший окружний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{2F4E3C8C-125C-4034-8AB6-15025DF491A6}</c15:txfldGUID>
                      <c15:f>'графіки '!$C$338</c15:f>
                      <c15:dlblFieldTableCache>
                        <c:ptCount val="1"/>
                        <c:pt idx="0">
                          <c:v>Перший окружний суд міста Києва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07F1-4125-8B5D-F4DC4F8A7F41}"/>
                </c:ext>
              </c:extLst>
            </c:dLbl>
            <c:dLbl>
              <c:idx val="1"/>
              <c:tx>
                <c:strRef>
                  <c:f>'графіки '!$C$339</c:f>
                  <c:strCache>
                    <c:ptCount val="1"/>
                    <c:pt idx="0">
                      <c:v>Другий окружний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{CE2AF7E1-C63C-4571-B6D7-25B126858449}</c15:txfldGUID>
                      <c15:f>'графіки '!$C$339</c15:f>
                      <c15:dlblFieldTableCache>
                        <c:ptCount val="1"/>
                        <c:pt idx="0">
                          <c:v>Другий окружний суд міста Києва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07F1-4125-8B5D-F4DC4F8A7F41}"/>
                </c:ext>
              </c:extLst>
            </c:dLbl>
            <c:dLbl>
              <c:idx val="2"/>
              <c:tx>
                <c:strRef>
                  <c:f>'графіки '!$C$340</c:f>
                  <c:strCache>
                    <c:ptCount val="1"/>
                    <c:pt idx="0">
                      <c:v>Третій окружний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{FD32600E-72CF-45B4-BD20-FFA99B2D1E32}</c15:txfldGUID>
                      <c15:f>'графіки '!$C$340</c15:f>
                      <c15:dlblFieldTableCache>
                        <c:ptCount val="1"/>
                        <c:pt idx="0">
                          <c:v>Третій окружний суд міста Києва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07F1-4125-8B5D-F4DC4F8A7F41}"/>
                </c:ext>
              </c:extLst>
            </c:dLbl>
            <c:dLbl>
              <c:idx val="3"/>
              <c:tx>
                <c:strRef>
                  <c:f>'графіки '!$C$341</c:f>
                  <c:strCache>
                    <c:ptCount val="1"/>
                    <c:pt idx="0">
                      <c:v>Четвертий окружний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{5230C078-120B-4C36-8863-2C3943FB15D4}</c15:txfldGUID>
                      <c15:f>'графіки '!$C$341</c15:f>
                      <c15:dlblFieldTableCache>
                        <c:ptCount val="1"/>
                        <c:pt idx="0">
                          <c:v>Четвертий окружний суд міста Києва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07F1-4125-8B5D-F4DC4F8A7F41}"/>
                </c:ext>
              </c:extLst>
            </c:dLbl>
            <c:dLbl>
              <c:idx val="4"/>
              <c:tx>
                <c:strRef>
                  <c:f>'графіки '!$C$342</c:f>
                  <c:strCache>
                    <c:ptCount val="1"/>
                    <c:pt idx="0">
                      <c:v>П'ятий окружний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{08E6B8D4-DFD8-47B6-92FF-A83089815B11}</c15:txfldGUID>
                      <c15:f>'графіки '!$C$342</c15:f>
                      <c15:dlblFieldTableCache>
                        <c:ptCount val="1"/>
                        <c:pt idx="0">
                          <c:v>П'ятий окружний суд міста Києва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07F1-4125-8B5D-F4DC4F8A7F41}"/>
                </c:ext>
              </c:extLst>
            </c:dLbl>
            <c:dLbl>
              <c:idx val="5"/>
              <c:tx>
                <c:strRef>
                  <c:f>'графіки '!$C$343</c:f>
                  <c:strCache>
                    <c:ptCount val="1"/>
                    <c:pt idx="0">
                      <c:v>Шостий окружний суд міста Києва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{260E1DC8-6D36-4183-9235-873A6F813973}</c15:txfldGUID>
                      <c15:f>'графіки '!$C$343</c15:f>
                      <c15:dlblFieldTableCache>
                        <c:ptCount val="1"/>
                        <c:pt idx="0">
                          <c:v>Шостий окружний суд міста Києва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07F1-4125-8B5D-F4DC4F8A7F41}"/>
                </c:ext>
              </c:extLst>
            </c:dLbl>
            <c:dLbl>
              <c:idx val="6"/>
              <c:tx>
                <c:strRef>
                  <c:f>'графіки '!$C$344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{4D856AED-EAEA-4868-B0F0-37E5A7BC28C1}</c15:txfldGUID>
                      <c15:f>'графіки '!$C$344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07F1-4125-8B5D-F4DC4F8A7F41}"/>
                </c:ext>
              </c:extLst>
            </c:dLbl>
            <c:dLbl>
              <c:idx val="7"/>
              <c:tx>
                <c:strRef>
                  <c:f>'графіки '!$C$345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{3F5CA085-E154-447C-9B65-42BBF6A4FE12}</c15:txfldGUID>
                      <c15:f>'графіки '!$C$345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07F1-4125-8B5D-F4DC4F8A7F41}"/>
                </c:ext>
              </c:extLst>
            </c:dLbl>
            <c:dLbl>
              <c:idx val="8"/>
              <c:tx>
                <c:strRef>
                  <c:f>'графіки '!$C$346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{6E51E991-0F08-4425-9D19-554B44E9D2F4}</c15:txfldGUID>
                      <c15:f>'графіки '!$C$346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07F1-4125-8B5D-F4DC4F8A7F41}"/>
                </c:ext>
              </c:extLst>
            </c:dLbl>
            <c:dLbl>
              <c:idx val="9"/>
              <c:tx>
                <c:strRef>
                  <c:f>'графіки '!$C$347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{1BA45B46-5B8B-4FA7-94A6-0757DBB159CF}</c15:txfldGUID>
                      <c15:f>'графіки '!$C$347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07F1-4125-8B5D-F4DC4F8A7F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'!$F$338:$F$347</c:f>
              <c:numCache>
                <c:formatCode>#,##0_ ;[Red]\-#,##0\ </c:formatCode>
                <c:ptCount val="10"/>
                <c:pt idx="0">
                  <c:v>7022.1911</c:v>
                </c:pt>
                <c:pt idx="1">
                  <c:v>3709.0124000000001</c:v>
                </c:pt>
                <c:pt idx="2">
                  <c:v>9350.9035000000003</c:v>
                </c:pt>
                <c:pt idx="3">
                  <c:v>7262.9789000000001</c:v>
                </c:pt>
                <c:pt idx="4">
                  <c:v>4573.8132999999998</c:v>
                </c:pt>
                <c:pt idx="5">
                  <c:v>4388.4429</c:v>
                </c:pt>
              </c:numCache>
            </c:numRef>
          </c:xVal>
          <c:yVal>
            <c:numRef>
              <c:f>'графіки '!$E$338:$E$347</c:f>
              <c:numCache>
                <c:formatCode>#,##0.0_ ;[Red]\-#,##0.0\ </c:formatCode>
                <c:ptCount val="10"/>
                <c:pt idx="0">
                  <c:v>52080.566079999997</c:v>
                </c:pt>
                <c:pt idx="1">
                  <c:v>22790.026120000002</c:v>
                </c:pt>
                <c:pt idx="2">
                  <c:v>49964.122170000002</c:v>
                </c:pt>
                <c:pt idx="3">
                  <c:v>58076.472089999996</c:v>
                </c:pt>
                <c:pt idx="4">
                  <c:v>36127.354020000006</c:v>
                </c:pt>
                <c:pt idx="5">
                  <c:v>36467.276819999999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07F1-4125-8B5D-F4DC4F8A7F4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0504192"/>
        <c:axId val="130506112"/>
      </c:scatterChart>
      <c:valAx>
        <c:axId val="130504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0506112"/>
        <c:crosses val="autoZero"/>
        <c:crossBetween val="midCat"/>
      </c:valAx>
      <c:valAx>
        <c:axId val="130506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0504192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ОС Київської області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'!$C$349</c:f>
                  <c:strCache>
                    <c:ptCount val="1"/>
                    <c:pt idx="0">
                      <c:v>Білоцерківський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{2A9A7EFA-9D24-4B6C-804B-B3223A4463CE}</c15:txfldGUID>
                      <c15:f>'графіки '!$C$349</c15:f>
                      <c15:dlblFieldTableCache>
                        <c:ptCount val="1"/>
                        <c:pt idx="0">
                          <c:v>Білоцерківський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B140-4DDF-A1E3-D1E68AB25747}"/>
                </c:ext>
              </c:extLst>
            </c:dLbl>
            <c:dLbl>
              <c:idx val="1"/>
              <c:tx>
                <c:strRef>
                  <c:f>'графіки '!$C$350</c:f>
                  <c:strCache>
                    <c:ptCount val="1"/>
                    <c:pt idx="0">
                      <c:v>Бориспільський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{E01CC76C-5610-4E6D-A4D4-0054E694643D}</c15:txfldGUID>
                      <c15:f>'графіки '!$C$350</c15:f>
                      <c15:dlblFieldTableCache>
                        <c:ptCount val="1"/>
                        <c:pt idx="0">
                          <c:v>Бориспільський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B140-4DDF-A1E3-D1E68AB25747}"/>
                </c:ext>
              </c:extLst>
            </c:dLbl>
            <c:dLbl>
              <c:idx val="2"/>
              <c:tx>
                <c:strRef>
                  <c:f>'графіки '!$C$351</c:f>
                  <c:strCache>
                    <c:ptCount val="1"/>
                    <c:pt idx="0">
                      <c:v>Броварський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{AD8369C5-A751-4EF5-9A36-5DA6A34F4F24}</c15:txfldGUID>
                      <c15:f>'графіки '!$C$351</c15:f>
                      <c15:dlblFieldTableCache>
                        <c:ptCount val="1"/>
                        <c:pt idx="0">
                          <c:v>Броварський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B140-4DDF-A1E3-D1E68AB25747}"/>
                </c:ext>
              </c:extLst>
            </c:dLbl>
            <c:dLbl>
              <c:idx val="3"/>
              <c:tx>
                <c:strRef>
                  <c:f>'графіки '!$C$352</c:f>
                  <c:strCache>
                    <c:ptCount val="1"/>
                    <c:pt idx="0">
                      <c:v>Васильківський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{19DC3640-FE04-4901-BC34-4261F320B1DE}</c15:txfldGUID>
                      <c15:f>'графіки '!$C$352</c15:f>
                      <c15:dlblFieldTableCache>
                        <c:ptCount val="1"/>
                        <c:pt idx="0">
                          <c:v>Васильківський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B140-4DDF-A1E3-D1E68AB25747}"/>
                </c:ext>
              </c:extLst>
            </c:dLbl>
            <c:dLbl>
              <c:idx val="4"/>
              <c:tx>
                <c:strRef>
                  <c:f>'графіки '!$C$353</c:f>
                  <c:strCache>
                    <c:ptCount val="1"/>
                    <c:pt idx="0">
                      <c:v>Вишгородський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{DEEF1279-A453-48A2-840B-921AAD4A7F08}</c15:txfldGUID>
                      <c15:f>'графіки '!$C$353</c15:f>
                      <c15:dlblFieldTableCache>
                        <c:ptCount val="1"/>
                        <c:pt idx="0">
                          <c:v>Вишгородський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B140-4DDF-A1E3-D1E68AB25747}"/>
                </c:ext>
              </c:extLst>
            </c:dLbl>
            <c:dLbl>
              <c:idx val="5"/>
              <c:tx>
                <c:strRef>
                  <c:f>'графіки '!$C$354</c:f>
                  <c:strCache>
                    <c:ptCount val="1"/>
                    <c:pt idx="0">
                      <c:v>Ірпінський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{0FDC3672-216D-494F-AE07-9A5AF803B677}</c15:txfldGUID>
                      <c15:f>'графіки '!$C$354</c15:f>
                      <c15:dlblFieldTableCache>
                        <c:ptCount val="1"/>
                        <c:pt idx="0">
                          <c:v>Ірпінський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B140-4DDF-A1E3-D1E68AB25747}"/>
                </c:ext>
              </c:extLst>
            </c:dLbl>
            <c:dLbl>
              <c:idx val="6"/>
              <c:tx>
                <c:strRef>
                  <c:f>'графіки '!$C$355</c:f>
                  <c:strCache>
                    <c:ptCount val="1"/>
                    <c:pt idx="0">
                      <c:v>Кагарлицький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{29F76DC6-DC4D-411C-B0D4-136B584CD00C}</c15:txfldGUID>
                      <c15:f>'графіки '!$C$355</c15:f>
                      <c15:dlblFieldTableCache>
                        <c:ptCount val="1"/>
                        <c:pt idx="0">
                          <c:v>Кагарлицький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B140-4DDF-A1E3-D1E68AB25747}"/>
                </c:ext>
              </c:extLst>
            </c:dLbl>
            <c:dLbl>
              <c:idx val="7"/>
              <c:tx>
                <c:strRef>
                  <c:f>'графіки '!$C$356</c:f>
                  <c:strCache>
                    <c:ptCount val="1"/>
                    <c:pt idx="0">
                      <c:v>Києво-Святошинський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{E1E9E126-1062-422D-B182-BBCF7EB71EEC}</c15:txfldGUID>
                      <c15:f>'графіки '!$C$356</c15:f>
                      <c15:dlblFieldTableCache>
                        <c:ptCount val="1"/>
                        <c:pt idx="0">
                          <c:v>Києво-Святошинський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B140-4DDF-A1E3-D1E68AB25747}"/>
                </c:ext>
              </c:extLst>
            </c:dLbl>
            <c:dLbl>
              <c:idx val="8"/>
              <c:tx>
                <c:strRef>
                  <c:f>'графіки '!$C$357</c:f>
                  <c:strCache>
                    <c:ptCount val="1"/>
                    <c:pt idx="0">
                      <c:v>Обухівський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{811989BC-E633-409B-AF44-F310174F0D04}</c15:txfldGUID>
                      <c15:f>'графіки '!$C$357</c15:f>
                      <c15:dlblFieldTableCache>
                        <c:ptCount val="1"/>
                        <c:pt idx="0">
                          <c:v>Обухівський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B140-4DDF-A1E3-D1E68AB25747}"/>
                </c:ext>
              </c:extLst>
            </c:dLbl>
            <c:dLbl>
              <c:idx val="9"/>
              <c:tx>
                <c:strRef>
                  <c:f>'графіки '!$C$358</c:f>
                  <c:strCache>
                    <c:ptCount val="1"/>
                    <c:pt idx="0">
                      <c:v>Переяслав-Хмельницький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{C9C0D8B0-0FB1-4C21-AFEB-BD43CD4E1F09}</c15:txfldGUID>
                      <c15:f>'графіки '!$C$358</c15:f>
                      <c15:dlblFieldTableCache>
                        <c:ptCount val="1"/>
                        <c:pt idx="0">
                          <c:v>Переяслав-Хмельницький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B140-4DDF-A1E3-D1E68AB25747}"/>
                </c:ext>
              </c:extLst>
            </c:dLbl>
            <c:dLbl>
              <c:idx val="10"/>
              <c:tx>
                <c:strRef>
                  <c:f>'графіки '!$C$359</c:f>
                  <c:strCache>
                    <c:ptCount val="1"/>
                    <c:pt idx="0">
                      <c:v>Сквирський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{04F87E83-BC07-4A38-AB67-AFC21980C0DD}</c15:txfldGUID>
                      <c15:f>'графіки '!$C$359</c15:f>
                      <c15:dlblFieldTableCache>
                        <c:ptCount val="1"/>
                        <c:pt idx="0">
                          <c:v>Сквирський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B140-4DDF-A1E3-D1E68AB25747}"/>
                </c:ext>
              </c:extLst>
            </c:dLbl>
            <c:dLbl>
              <c:idx val="11"/>
              <c:tx>
                <c:strRef>
                  <c:f>'графіки '!$C$360</c:f>
                  <c:strCache>
                    <c:ptCount val="1"/>
                    <c:pt idx="0">
                      <c:v>Таращанський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{DDEB3A06-27B3-4D38-B9E2-7E4BD6FE703B}</c15:txfldGUID>
                      <c15:f>'графіки '!$C$360</c15:f>
                      <c15:dlblFieldTableCache>
                        <c:ptCount val="1"/>
                        <c:pt idx="0">
                          <c:v>Таращанський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B140-4DDF-A1E3-D1E68AB25747}"/>
                </c:ext>
              </c:extLst>
            </c:dLbl>
            <c:dLbl>
              <c:idx val="12"/>
              <c:tx>
                <c:strRef>
                  <c:f>'графіки '!$C$361</c:f>
                  <c:strCache>
                    <c:ptCount val="1"/>
                    <c:pt idx="0">
                      <c:v>Фастівський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{B6F8701D-4A57-4075-A002-FE4A6D207B26}</c15:txfldGUID>
                      <c15:f>'графіки '!$C$361</c15:f>
                      <c15:dlblFieldTableCache>
                        <c:ptCount val="1"/>
                        <c:pt idx="0">
                          <c:v>Фастівський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B140-4DDF-A1E3-D1E68AB25747}"/>
                </c:ext>
              </c:extLst>
            </c:dLbl>
            <c:dLbl>
              <c:idx val="13"/>
              <c:tx>
                <c:strRef>
                  <c:f>'графіки '!$C$362</c:f>
                  <c:strCache>
                    <c:ptCount val="1"/>
                    <c:pt idx="0">
                      <c:v>Яготинський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{948CBD79-F411-49A8-8D9E-3FA751E53BAA}</c15:txfldGUID>
                      <c15:f>'графіки '!$C$362</c15:f>
                      <c15:dlblFieldTableCache>
                        <c:ptCount val="1"/>
                        <c:pt idx="0">
                          <c:v>Яготинський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B140-4DDF-A1E3-D1E68AB25747}"/>
                </c:ext>
              </c:extLst>
            </c:dLbl>
            <c:dLbl>
              <c:idx val="14"/>
              <c:tx>
                <c:strRef>
                  <c:f>'графіки '!$C$363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{9103A270-3115-4DCA-8B0A-A91F64E745EF}</c15:txfldGUID>
                      <c15:f>'графіки '!$C$363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B140-4DDF-A1E3-D1E68AB25747}"/>
                </c:ext>
              </c:extLst>
            </c:dLbl>
            <c:dLbl>
              <c:idx val="15"/>
              <c:tx>
                <c:strRef>
                  <c:f>'графіки '!$C$364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{CF91EA49-6A87-47BC-9F22-435AFB91FAA2}</c15:txfldGUID>
                      <c15:f>'графіки '!$C$364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B140-4DDF-A1E3-D1E68AB25747}"/>
                </c:ext>
              </c:extLst>
            </c:dLbl>
            <c:dLbl>
              <c:idx val="16"/>
              <c:tx>
                <c:strRef>
                  <c:f>'графіки '!$C$365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{FE5C1856-60CF-4201-9205-207F5814401B}</c15:txfldGUID>
                      <c15:f>'графіки '!$C$365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B140-4DDF-A1E3-D1E68AB25747}"/>
                </c:ext>
              </c:extLst>
            </c:dLbl>
            <c:dLbl>
              <c:idx val="17"/>
              <c:tx>
                <c:strRef>
                  <c:f>'графіки '!$C$366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{D16BDB77-CF76-4CA8-B41C-56F5DD9EC5AE}</c15:txfldGUID>
                      <c15:f>'графіки '!$C$366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B140-4DDF-A1E3-D1E68AB25747}"/>
                </c:ext>
              </c:extLst>
            </c:dLbl>
            <c:dLbl>
              <c:idx val="18"/>
              <c:tx>
                <c:strRef>
                  <c:f>'графіки '!$C$367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{535681F1-8CC3-44D6-9DE6-40CBC9AB9A94}</c15:txfldGUID>
                      <c15:f>'графіки '!$C$367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B140-4DDF-A1E3-D1E68AB25747}"/>
                </c:ext>
              </c:extLst>
            </c:dLbl>
            <c:dLbl>
              <c:idx val="19"/>
              <c:tx>
                <c:strRef>
                  <c:f>'графіки '!$C$368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{0FFF8F24-98A4-40BE-8DE9-0C38E4A67AFC}</c15:txfldGUID>
                      <c15:f>'графіки '!$C$368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B140-4DDF-A1E3-D1E68AB25747}"/>
                </c:ext>
              </c:extLst>
            </c:dLbl>
            <c:dLbl>
              <c:idx val="20"/>
              <c:tx>
                <c:strRef>
                  <c:f>'графіки '!$C$369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{90C506EA-CB42-4E42-BAA9-0881AB96B1D5}</c15:txfldGUID>
                      <c15:f>'графіки '!$C$369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B140-4DDF-A1E3-D1E68AB25747}"/>
                </c:ext>
              </c:extLst>
            </c:dLbl>
            <c:dLbl>
              <c:idx val="21"/>
              <c:tx>
                <c:strRef>
                  <c:f>'графіки '!$C$370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{12C109AD-7786-47CD-8AA2-555A927DE899}</c15:txfldGUID>
                      <c15:f>'графіки '!$C$370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B140-4DDF-A1E3-D1E68AB25747}"/>
                </c:ext>
              </c:extLst>
            </c:dLbl>
            <c:dLbl>
              <c:idx val="22"/>
              <c:tx>
                <c:strRef>
                  <c:f>'графіки '!$C$371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{4DFB7A60-D329-403F-AFF0-B9FEC65F3563}</c15:txfldGUID>
                      <c15:f>'графіки '!$C$371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B140-4DDF-A1E3-D1E68AB25747}"/>
                </c:ext>
              </c:extLst>
            </c:dLbl>
            <c:dLbl>
              <c:idx val="23"/>
              <c:tx>
                <c:strRef>
                  <c:f>'графіки '!$C$372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{1C1805DE-8D3C-4528-8EB2-47F8D7F67E08}</c15:txfldGUID>
                      <c15:f>'графіки '!$C$372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B140-4DDF-A1E3-D1E68AB25747}"/>
                </c:ext>
              </c:extLst>
            </c:dLbl>
            <c:dLbl>
              <c:idx val="24"/>
              <c:tx>
                <c:strRef>
                  <c:f>'графіки '!$C$373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{762769DC-544C-4E49-A492-A05402144719}</c15:txfldGUID>
                      <c15:f>'графіки '!$C$373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B140-4DDF-A1E3-D1E68AB25747}"/>
                </c:ext>
              </c:extLst>
            </c:dLbl>
            <c:dLbl>
              <c:idx val="25"/>
              <c:tx>
                <c:strRef>
                  <c:f>'графіки '!$C$374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{5974046E-7D90-476C-8792-5630A90B39BE}</c15:txfldGUID>
                      <c15:f>'графіки '!$C$374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B140-4DDF-A1E3-D1E68AB25747}"/>
                </c:ext>
              </c:extLst>
            </c:dLbl>
            <c:dLbl>
              <c:idx val="26"/>
              <c:tx>
                <c:strRef>
                  <c:f>'графіки '!$C$375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{0D7DF7EB-C836-4E39-BE75-D19C6B801F08}</c15:txfldGUID>
                      <c15:f>'графіки '!$C$375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B140-4DDF-A1E3-D1E68AB25747}"/>
                </c:ext>
              </c:extLst>
            </c:dLbl>
            <c:dLbl>
              <c:idx val="27"/>
              <c:tx>
                <c:strRef>
                  <c:f>'графіки '!$C$376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{D4F8CC39-98DA-441A-AB1C-AC0BBC7E12DC}</c15:txfldGUID>
                      <c15:f>'графіки '!$C$376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B140-4DDF-A1E3-D1E68AB2574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'!$F$349:$F$376</c:f>
              <c:numCache>
                <c:formatCode>#,##0_ ;[Red]\-#,##0\ </c:formatCode>
                <c:ptCount val="28"/>
                <c:pt idx="0">
                  <c:v>2577.35</c:v>
                </c:pt>
                <c:pt idx="1">
                  <c:v>2144.0781999999999</c:v>
                </c:pt>
                <c:pt idx="2">
                  <c:v>2060.6822999999999</c:v>
                </c:pt>
                <c:pt idx="3">
                  <c:v>1149.4655</c:v>
                </c:pt>
                <c:pt idx="4">
                  <c:v>1220.4740999999999</c:v>
                </c:pt>
                <c:pt idx="5">
                  <c:v>2275.7919000000002</c:v>
                </c:pt>
                <c:pt idx="6">
                  <c:v>647.05819999999994</c:v>
                </c:pt>
                <c:pt idx="7">
                  <c:v>2221.5036</c:v>
                </c:pt>
                <c:pt idx="8">
                  <c:v>1146.375</c:v>
                </c:pt>
                <c:pt idx="9">
                  <c:v>389.94650000000001</c:v>
                </c:pt>
                <c:pt idx="10">
                  <c:v>834.16899999999998</c:v>
                </c:pt>
                <c:pt idx="11">
                  <c:v>1090.4757</c:v>
                </c:pt>
                <c:pt idx="12">
                  <c:v>761.45910000000003</c:v>
                </c:pt>
                <c:pt idx="13">
                  <c:v>433.8254</c:v>
                </c:pt>
              </c:numCache>
            </c:numRef>
          </c:xVal>
          <c:yVal>
            <c:numRef>
              <c:f>'графіки '!$E$349:$E$376</c:f>
              <c:numCache>
                <c:formatCode>#,##0.0_ ;[Red]\-#,##0.0\ </c:formatCode>
                <c:ptCount val="28"/>
                <c:pt idx="0">
                  <c:v>16769.18621</c:v>
                </c:pt>
                <c:pt idx="1">
                  <c:v>19350.65265</c:v>
                </c:pt>
                <c:pt idx="2">
                  <c:v>18779.05068</c:v>
                </c:pt>
                <c:pt idx="3">
                  <c:v>7995.1723300000003</c:v>
                </c:pt>
                <c:pt idx="4">
                  <c:v>12469.866</c:v>
                </c:pt>
                <c:pt idx="5">
                  <c:v>19135.066429999999</c:v>
                </c:pt>
                <c:pt idx="6">
                  <c:v>10825.111939999999</c:v>
                </c:pt>
                <c:pt idx="7">
                  <c:v>10281.801289999999</c:v>
                </c:pt>
                <c:pt idx="8">
                  <c:v>7345.9844199999998</c:v>
                </c:pt>
                <c:pt idx="9">
                  <c:v>6218.4214099999999</c:v>
                </c:pt>
                <c:pt idx="10">
                  <c:v>10122.602510000001</c:v>
                </c:pt>
                <c:pt idx="11">
                  <c:v>14032.775669999999</c:v>
                </c:pt>
                <c:pt idx="12">
                  <c:v>9507.4901699999991</c:v>
                </c:pt>
                <c:pt idx="13">
                  <c:v>7242.2271999999994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C-B140-4DDF-A1E3-D1E68AB2574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0706432"/>
        <c:axId val="130737280"/>
      </c:scatterChart>
      <c:valAx>
        <c:axId val="130706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0737280"/>
        <c:crosses val="autoZero"/>
        <c:crossBetween val="midCat"/>
      </c:valAx>
      <c:valAx>
        <c:axId val="130737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0706432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ОС Кіровоградської області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'!$C$378</c:f>
                  <c:strCache>
                    <c:ptCount val="1"/>
                    <c:pt idx="0">
                      <c:v>Гайворонський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{623F84AC-D3BD-471C-8161-BDA49875D619}</c15:txfldGUID>
                      <c15:f>'графіки '!$C$378</c15:f>
                      <c15:dlblFieldTableCache>
                        <c:ptCount val="1"/>
                        <c:pt idx="0">
                          <c:v>Гайворонський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0372-4E22-B411-A00CB94C9007}"/>
                </c:ext>
              </c:extLst>
            </c:dLbl>
            <c:dLbl>
              <c:idx val="1"/>
              <c:tx>
                <c:strRef>
                  <c:f>'графіки '!$C$379</c:f>
                  <c:strCache>
                    <c:ptCount val="1"/>
                    <c:pt idx="0">
                      <c:v>Голованівський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{8C4D1FE1-0505-4F66-B8CC-B23D011B6412}</c15:txfldGUID>
                      <c15:f>'графіки '!$C$379</c15:f>
                      <c15:dlblFieldTableCache>
                        <c:ptCount val="1"/>
                        <c:pt idx="0">
                          <c:v>Голованівський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0372-4E22-B411-A00CB94C9007}"/>
                </c:ext>
              </c:extLst>
            </c:dLbl>
            <c:dLbl>
              <c:idx val="2"/>
              <c:tx>
                <c:strRef>
                  <c:f>'графіки '!$C$380</c:f>
                  <c:strCache>
                    <c:ptCount val="1"/>
                    <c:pt idx="0">
                      <c:v>Долинський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{8EE14BCA-2CE1-41D1-928A-35E086CF8FD1}</c15:txfldGUID>
                      <c15:f>'графіки '!$C$380</c15:f>
                      <c15:dlblFieldTableCache>
                        <c:ptCount val="1"/>
                        <c:pt idx="0">
                          <c:v>Долинський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0372-4E22-B411-A00CB94C9007}"/>
                </c:ext>
              </c:extLst>
            </c:dLbl>
            <c:dLbl>
              <c:idx val="3"/>
              <c:tx>
                <c:strRef>
                  <c:f>'графіки '!$C$381</c:f>
                  <c:strCache>
                    <c:ptCount val="1"/>
                    <c:pt idx="0">
                      <c:v>Знам'янський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{A08D55B8-F196-4A2B-BF07-8DB3213A92BD}</c15:txfldGUID>
                      <c15:f>'графіки '!$C$381</c15:f>
                      <c15:dlblFieldTableCache>
                        <c:ptCount val="1"/>
                        <c:pt idx="0">
                          <c:v>Знам'янський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0372-4E22-B411-A00CB94C9007}"/>
                </c:ext>
              </c:extLst>
            </c:dLbl>
            <c:dLbl>
              <c:idx val="4"/>
              <c:tx>
                <c:strRef>
                  <c:f>'графіки '!$C$382</c:f>
                  <c:strCache>
                    <c:ptCount val="1"/>
                    <c:pt idx="0">
                      <c:v>Кропивницький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{871A754E-2FB4-4395-B6F1-9B1DBBF3076F}</c15:txfldGUID>
                      <c15:f>'графіки '!$C$382</c15:f>
                      <c15:dlblFieldTableCache>
                        <c:ptCount val="1"/>
                        <c:pt idx="0">
                          <c:v>Кропивницький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0372-4E22-B411-A00CB94C9007}"/>
                </c:ext>
              </c:extLst>
            </c:dLbl>
            <c:dLbl>
              <c:idx val="5"/>
              <c:tx>
                <c:strRef>
                  <c:f>'графіки '!$C$383</c:f>
                  <c:strCache>
                    <c:ptCount val="1"/>
                    <c:pt idx="0">
                      <c:v>Маловисківський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{BF162DE4-FFDC-4706-9ACA-EB78C9F62BB2}</c15:txfldGUID>
                      <c15:f>'графіки '!$C$383</c15:f>
                      <c15:dlblFieldTableCache>
                        <c:ptCount val="1"/>
                        <c:pt idx="0">
                          <c:v>Маловисківський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0372-4E22-B411-A00CB94C9007}"/>
                </c:ext>
              </c:extLst>
            </c:dLbl>
            <c:dLbl>
              <c:idx val="6"/>
              <c:tx>
                <c:strRef>
                  <c:f>'графіки '!$C$384</c:f>
                  <c:strCache>
                    <c:ptCount val="1"/>
                    <c:pt idx="0">
                      <c:v>Новоукраїнський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{1DE88DA9-2CA6-4CCB-9BDA-F4D1E8BC0E90}</c15:txfldGUID>
                      <c15:f>'графіки '!$C$384</c15:f>
                      <c15:dlblFieldTableCache>
                        <c:ptCount val="1"/>
                        <c:pt idx="0">
                          <c:v>Новоукраїнський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0372-4E22-B411-A00CB94C9007}"/>
                </c:ext>
              </c:extLst>
            </c:dLbl>
            <c:dLbl>
              <c:idx val="7"/>
              <c:tx>
                <c:strRef>
                  <c:f>'графіки '!$C$385</c:f>
                  <c:strCache>
                    <c:ptCount val="1"/>
                    <c:pt idx="0">
                      <c:v>Окружний суд м.Кропивницького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{FDB3430F-3F70-40D2-9789-BC5F8A0F3532}</c15:txfldGUID>
                      <c15:f>'графіки '!$C$385</c15:f>
                      <c15:dlblFieldTableCache>
                        <c:ptCount val="1"/>
                        <c:pt idx="0">
                          <c:v>Окружний суд м.Кропивницького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0372-4E22-B411-A00CB94C9007}"/>
                </c:ext>
              </c:extLst>
            </c:dLbl>
            <c:dLbl>
              <c:idx val="8"/>
              <c:tx>
                <c:strRef>
                  <c:f>'графіки '!$C$386</c:f>
                  <c:strCache>
                    <c:ptCount val="1"/>
                    <c:pt idx="0">
                      <c:v>Олександрійський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{B1E58A2F-05E5-4479-BE1D-9D736C8A7192}</c15:txfldGUID>
                      <c15:f>'графіки '!$C$386</c15:f>
                      <c15:dlblFieldTableCache>
                        <c:ptCount val="1"/>
                        <c:pt idx="0">
                          <c:v>Олександрійський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0372-4E22-B411-A00CB94C9007}"/>
                </c:ext>
              </c:extLst>
            </c:dLbl>
            <c:dLbl>
              <c:idx val="9"/>
              <c:tx>
                <c:strRef>
                  <c:f>'графіки '!$C$387</c:f>
                  <c:strCache>
                    <c:ptCount val="1"/>
                    <c:pt idx="0">
                      <c:v>Світловодський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{3CD6BA64-A24C-465F-987A-F1CC179E18A1}</c15:txfldGUID>
                      <c15:f>'графіки '!$C$387</c15:f>
                      <c15:dlblFieldTableCache>
                        <c:ptCount val="1"/>
                        <c:pt idx="0">
                          <c:v>Світловодський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0372-4E22-B411-A00CB94C9007}"/>
                </c:ext>
              </c:extLst>
            </c:dLbl>
            <c:dLbl>
              <c:idx val="10"/>
              <c:tx>
                <c:strRef>
                  <c:f>'графіки '!$C$388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{EA826D2B-8A55-4DA2-8976-FF10D9E989CC}</c15:txfldGUID>
                      <c15:f>'графіки '!$C$388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0372-4E22-B411-A00CB94C9007}"/>
                </c:ext>
              </c:extLst>
            </c:dLbl>
            <c:dLbl>
              <c:idx val="11"/>
              <c:tx>
                <c:strRef>
                  <c:f>'графіки '!$C$389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{67760760-F945-4962-9089-50D6598A6623}</c15:txfldGUID>
                      <c15:f>'графіки '!$C$389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0372-4E22-B411-A00CB94C9007}"/>
                </c:ext>
              </c:extLst>
            </c:dLbl>
            <c:dLbl>
              <c:idx val="12"/>
              <c:tx>
                <c:strRef>
                  <c:f>'графіки '!$C$390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{5DD82B83-0E9F-426D-84E4-0FA07178F603}</c15:txfldGUID>
                      <c15:f>'графіки '!$C$390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0372-4E22-B411-A00CB94C9007}"/>
                </c:ext>
              </c:extLst>
            </c:dLbl>
            <c:dLbl>
              <c:idx val="13"/>
              <c:tx>
                <c:strRef>
                  <c:f>'графіки '!$C$391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{F5D4D4B6-9B51-46C7-BD86-BD6A093DD776}</c15:txfldGUID>
                      <c15:f>'графіки '!$C$391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0372-4E22-B411-A00CB94C9007}"/>
                </c:ext>
              </c:extLst>
            </c:dLbl>
            <c:dLbl>
              <c:idx val="14"/>
              <c:tx>
                <c:strRef>
                  <c:f>'графіки '!$C$392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{3E0B54DD-1995-44C1-9607-0E5ADDC8D47E}</c15:txfldGUID>
                      <c15:f>'графіки '!$C$392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0372-4E22-B411-A00CB94C9007}"/>
                </c:ext>
              </c:extLst>
            </c:dLbl>
            <c:dLbl>
              <c:idx val="15"/>
              <c:tx>
                <c:strRef>
                  <c:f>'графіки '!$C$393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{8C14A078-551F-4E60-AD22-D30171C55EBB}</c15:txfldGUID>
                      <c15:f>'графіки '!$C$393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0372-4E22-B411-A00CB94C9007}"/>
                </c:ext>
              </c:extLst>
            </c:dLbl>
            <c:dLbl>
              <c:idx val="16"/>
              <c:tx>
                <c:strRef>
                  <c:f>'графіки '!$C$394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{732B0007-2FA9-454E-85AE-7FFDCBA22422}</c15:txfldGUID>
                      <c15:f>'графіки '!$C$394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0372-4E22-B411-A00CB94C9007}"/>
                </c:ext>
              </c:extLst>
            </c:dLbl>
            <c:dLbl>
              <c:idx val="17"/>
              <c:tx>
                <c:strRef>
                  <c:f>'графіки '!$C$395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{F17656EC-57E2-4978-8758-75623ECD6FF3}</c15:txfldGUID>
                      <c15:f>'графіки '!$C$395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0372-4E22-B411-A00CB94C9007}"/>
                </c:ext>
              </c:extLst>
            </c:dLbl>
            <c:dLbl>
              <c:idx val="18"/>
              <c:tx>
                <c:strRef>
                  <c:f>'графіки '!$C$396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{77CF5DEB-AA54-4C61-B98F-E0511C344446}</c15:txfldGUID>
                      <c15:f>'графіки '!$C$396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0372-4E22-B411-A00CB94C9007}"/>
                </c:ext>
              </c:extLst>
            </c:dLbl>
            <c:dLbl>
              <c:idx val="19"/>
              <c:tx>
                <c:strRef>
                  <c:f>'графіки '!$C$397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{5BE230A5-9F61-45F8-85A3-BBB9A51F68B2}</c15:txfldGUID>
                      <c15:f>'графіки '!$C$397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0372-4E22-B411-A00CB94C9007}"/>
                </c:ext>
              </c:extLst>
            </c:dLbl>
            <c:dLbl>
              <c:idx val="20"/>
              <c:tx>
                <c:strRef>
                  <c:f>'графіки '!$C$398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{69A30177-060B-4C31-931E-E15AFC37F345}</c15:txfldGUID>
                      <c15:f>'графіки '!$C$398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0372-4E22-B411-A00CB94C9007}"/>
                </c:ext>
              </c:extLst>
            </c:dLbl>
            <c:dLbl>
              <c:idx val="21"/>
              <c:tx>
                <c:strRef>
                  <c:f>'графіки '!$C$399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{B75F3EDA-01D7-480A-A5E8-BE45EBD514D3}</c15:txfldGUID>
                      <c15:f>'графіки '!$C$399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0372-4E22-B411-A00CB94C9007}"/>
                </c:ext>
              </c:extLst>
            </c:dLbl>
            <c:dLbl>
              <c:idx val="22"/>
              <c:tx>
                <c:strRef>
                  <c:f>'графіки '!$C$400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{B3A046E4-5EBA-40DE-8894-5044CFE6046B}</c15:txfldGUID>
                      <c15:f>'графіки '!$C$400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0372-4E22-B411-A00CB94C900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'!$F$378:$F$400</c:f>
              <c:numCache>
                <c:formatCode>#,##0_ ;[Red]\-#,##0\ </c:formatCode>
                <c:ptCount val="23"/>
                <c:pt idx="0">
                  <c:v>458.11770000000001</c:v>
                </c:pt>
                <c:pt idx="1">
                  <c:v>423.96669999999995</c:v>
                </c:pt>
                <c:pt idx="2">
                  <c:v>599.44049999999993</c:v>
                </c:pt>
                <c:pt idx="3">
                  <c:v>795.78359999999998</c:v>
                </c:pt>
                <c:pt idx="4">
                  <c:v>707.88319999999999</c:v>
                </c:pt>
                <c:pt idx="5">
                  <c:v>532.19319999999993</c:v>
                </c:pt>
                <c:pt idx="6">
                  <c:v>666.56439999999998</c:v>
                </c:pt>
                <c:pt idx="7">
                  <c:v>2851.1733999999997</c:v>
                </c:pt>
                <c:pt idx="8">
                  <c:v>1237.0821000000001</c:v>
                </c:pt>
                <c:pt idx="9">
                  <c:v>852.65210000000002</c:v>
                </c:pt>
              </c:numCache>
            </c:numRef>
          </c:xVal>
          <c:yVal>
            <c:numRef>
              <c:f>'графіки '!$E$378:$E$400</c:f>
              <c:numCache>
                <c:formatCode>#,##0.0_ ;[Red]\-#,##0.0\ </c:formatCode>
                <c:ptCount val="23"/>
                <c:pt idx="0">
                  <c:v>5975.3278000000009</c:v>
                </c:pt>
                <c:pt idx="1">
                  <c:v>9618.9776600000005</c:v>
                </c:pt>
                <c:pt idx="2">
                  <c:v>7693.5276099999992</c:v>
                </c:pt>
                <c:pt idx="3">
                  <c:v>9974.5069500000009</c:v>
                </c:pt>
                <c:pt idx="4">
                  <c:v>12515.619289999999</c:v>
                </c:pt>
                <c:pt idx="5">
                  <c:v>7325.6702700000005</c:v>
                </c:pt>
                <c:pt idx="6">
                  <c:v>7014.1362799999997</c:v>
                </c:pt>
                <c:pt idx="7">
                  <c:v>31146.720809999999</c:v>
                </c:pt>
                <c:pt idx="8">
                  <c:v>12948.919699999999</c:v>
                </c:pt>
                <c:pt idx="9">
                  <c:v>10194.433919999999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7-0372-4E22-B411-A00CB94C900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1110400"/>
        <c:axId val="131112320"/>
      </c:scatterChart>
      <c:valAx>
        <c:axId val="131110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1112320"/>
        <c:crosses val="autoZero"/>
        <c:crossBetween val="midCat"/>
      </c:valAx>
      <c:valAx>
        <c:axId val="13111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1110400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ОС Луганської області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'!$C$402</c:f>
                  <c:strCache>
                    <c:ptCount val="1"/>
                    <c:pt idx="0">
                      <c:v>Алчевський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{F207AD02-C76C-44EC-AA61-644CA9D5027B}</c15:txfldGUID>
                      <c15:f>'графіки '!$C$402</c15:f>
                      <c15:dlblFieldTableCache>
                        <c:ptCount val="1"/>
                        <c:pt idx="0">
                          <c:v>Алчевський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9554-48E5-B499-BDDF4F7D8EA9}"/>
                </c:ext>
              </c:extLst>
            </c:dLbl>
            <c:dLbl>
              <c:idx val="1"/>
              <c:tx>
                <c:strRef>
                  <c:f>'графіки '!$C$403</c:f>
                  <c:strCache>
                    <c:ptCount val="1"/>
                    <c:pt idx="0">
                      <c:v>Біловодський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{F0BCB66E-5A41-4CF3-83B3-6F7E71A39820}</c15:txfldGUID>
                      <c15:f>'графіки '!$C$403</c15:f>
                      <c15:dlblFieldTableCache>
                        <c:ptCount val="1"/>
                        <c:pt idx="0">
                          <c:v>Біловодський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9554-48E5-B499-BDDF4F7D8EA9}"/>
                </c:ext>
              </c:extLst>
            </c:dLbl>
            <c:dLbl>
              <c:idx val="2"/>
              <c:tx>
                <c:strRef>
                  <c:f>'графіки '!$C$404</c:f>
                  <c:strCache>
                    <c:ptCount val="1"/>
                    <c:pt idx="0">
                      <c:v>Довжанський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{24C9B7D7-7D1B-40CB-AEFE-53C7275AB9E9}</c15:txfldGUID>
                      <c15:f>'графіки '!$C$404</c15:f>
                      <c15:dlblFieldTableCache>
                        <c:ptCount val="1"/>
                        <c:pt idx="0">
                          <c:v>Довжанський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9554-48E5-B499-BDDF4F7D8EA9}"/>
                </c:ext>
              </c:extLst>
            </c:dLbl>
            <c:dLbl>
              <c:idx val="3"/>
              <c:tx>
                <c:strRef>
                  <c:f>'графіки '!$C$405</c:f>
                  <c:strCache>
                    <c:ptCount val="1"/>
                    <c:pt idx="0">
                      <c:v>Кадіївський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{0EA432BC-0B03-4A76-BC39-6F4DA0159C85}</c15:txfldGUID>
                      <c15:f>'графіки '!$C$405</c15:f>
                      <c15:dlblFieldTableCache>
                        <c:ptCount val="1"/>
                        <c:pt idx="0">
                          <c:v>Кадіївський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9554-48E5-B499-BDDF4F7D8EA9}"/>
                </c:ext>
              </c:extLst>
            </c:dLbl>
            <c:dLbl>
              <c:idx val="4"/>
              <c:tx>
                <c:strRef>
                  <c:f>'графіки '!$C$406</c:f>
                  <c:strCache>
                    <c:ptCount val="1"/>
                    <c:pt idx="0">
                      <c:v>Лисичанський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{848C7AE2-1A49-46F6-982C-5DBC977AB9E4}</c15:txfldGUID>
                      <c15:f>'графіки '!$C$406</c15:f>
                      <c15:dlblFieldTableCache>
                        <c:ptCount val="1"/>
                        <c:pt idx="0">
                          <c:v>Лисичанський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9554-48E5-B499-BDDF4F7D8EA9}"/>
                </c:ext>
              </c:extLst>
            </c:dLbl>
            <c:dLbl>
              <c:idx val="5"/>
              <c:tx>
                <c:strRef>
                  <c:f>'графіки '!$C$407</c:f>
                  <c:strCache>
                    <c:ptCount val="1"/>
                    <c:pt idx="0">
                      <c:v>Луганський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{08DF76C3-B868-437F-AED1-2B849287624E}</c15:txfldGUID>
                      <c15:f>'графіки '!$C$407</c15:f>
                      <c15:dlblFieldTableCache>
                        <c:ptCount val="1"/>
                        <c:pt idx="0">
                          <c:v>Луганський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9554-48E5-B499-BDDF4F7D8EA9}"/>
                </c:ext>
              </c:extLst>
            </c:dLbl>
            <c:dLbl>
              <c:idx val="6"/>
              <c:tx>
                <c:strRef>
                  <c:f>'графіки '!$C$408</c:f>
                  <c:strCache>
                    <c:ptCount val="1"/>
                    <c:pt idx="0">
                      <c:v>Лутугинський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{306E2853-EE36-4C21-930B-7DD579BD0403}</c15:txfldGUID>
                      <c15:f>'графіки '!$C$408</c15:f>
                      <c15:dlblFieldTableCache>
                        <c:ptCount val="1"/>
                        <c:pt idx="0">
                          <c:v>Лутугинський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9554-48E5-B499-BDDF4F7D8EA9}"/>
                </c:ext>
              </c:extLst>
            </c:dLbl>
            <c:dLbl>
              <c:idx val="7"/>
              <c:tx>
                <c:strRef>
                  <c:f>'графіки '!$C$409</c:f>
                  <c:strCache>
                    <c:ptCount val="1"/>
                    <c:pt idx="0">
                      <c:v>Новопсковський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{61390B13-3649-4B59-9B65-74350704E9D6}</c15:txfldGUID>
                      <c15:f>'графіки '!$C$409</c15:f>
                      <c15:dlblFieldTableCache>
                        <c:ptCount val="1"/>
                        <c:pt idx="0">
                          <c:v>Новопсковський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9554-48E5-B499-BDDF4F7D8EA9}"/>
                </c:ext>
              </c:extLst>
            </c:dLbl>
            <c:dLbl>
              <c:idx val="8"/>
              <c:tx>
                <c:strRef>
                  <c:f>'графіки '!$C$410</c:f>
                  <c:strCache>
                    <c:ptCount val="1"/>
                    <c:pt idx="0">
                      <c:v>Рубіжанський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{797C6DEC-15CF-4091-9545-E51D7FD24F0A}</c15:txfldGUID>
                      <c15:f>'графіки '!$C$410</c15:f>
                      <c15:dlblFieldTableCache>
                        <c:ptCount val="1"/>
                        <c:pt idx="0">
                          <c:v>Рубіжанський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9554-48E5-B499-BDDF4F7D8EA9}"/>
                </c:ext>
              </c:extLst>
            </c:dLbl>
            <c:dLbl>
              <c:idx val="9"/>
              <c:tx>
                <c:strRef>
                  <c:f>'графіки '!$C$411</c:f>
                  <c:strCache>
                    <c:ptCount val="1"/>
                    <c:pt idx="0">
                      <c:v>Сватівський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{7039DFD0-9B90-4F85-82AD-862F19C668BE}</c15:txfldGUID>
                      <c15:f>'графіки '!$C$411</c15:f>
                      <c15:dlblFieldTableCache>
                        <c:ptCount val="1"/>
                        <c:pt idx="0">
                          <c:v>Сватівський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9554-48E5-B499-BDDF4F7D8EA9}"/>
                </c:ext>
              </c:extLst>
            </c:dLbl>
            <c:dLbl>
              <c:idx val="10"/>
              <c:tx>
                <c:strRef>
                  <c:f>'графіки '!$C$412</c:f>
                  <c:strCache>
                    <c:ptCount val="1"/>
                    <c:pt idx="0">
                      <c:v>Сєвєродонецький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{EBC7E64D-DA64-4E52-9E23-E4241FFB983C}</c15:txfldGUID>
                      <c15:f>'графіки '!$C$412</c15:f>
                      <c15:dlblFieldTableCache>
                        <c:ptCount val="1"/>
                        <c:pt idx="0">
                          <c:v>Сєвєродонецький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9554-48E5-B499-BDDF4F7D8EA9}"/>
                </c:ext>
              </c:extLst>
            </c:dLbl>
            <c:dLbl>
              <c:idx val="11"/>
              <c:tx>
                <c:strRef>
                  <c:f>'графіки '!$C$413</c:f>
                  <c:strCache>
                    <c:ptCount val="1"/>
                    <c:pt idx="0">
                      <c:v>Сорокинський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{38FD03F8-EB15-45BA-BE71-16555CF00035}</c15:txfldGUID>
                      <c15:f>'графіки '!$C$413</c15:f>
                      <c15:dlblFieldTableCache>
                        <c:ptCount val="1"/>
                        <c:pt idx="0">
                          <c:v>Сорокинський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9554-48E5-B499-BDDF4F7D8EA9}"/>
                </c:ext>
              </c:extLst>
            </c:dLbl>
            <c:dLbl>
              <c:idx val="12"/>
              <c:tx>
                <c:strRef>
                  <c:f>'графіки '!$C$414</c:f>
                  <c:strCache>
                    <c:ptCount val="1"/>
                    <c:pt idx="0">
                      <c:v>Старобільський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{3DA4E63F-6F33-4B7B-8FCA-15669E46C825}</c15:txfldGUID>
                      <c15:f>'графіки '!$C$414</c15:f>
                      <c15:dlblFieldTableCache>
                        <c:ptCount val="1"/>
                        <c:pt idx="0">
                          <c:v>Старобільський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9554-48E5-B499-BDDF4F7D8EA9}"/>
                </c:ext>
              </c:extLst>
            </c:dLbl>
            <c:dLbl>
              <c:idx val="13"/>
              <c:tx>
                <c:strRef>
                  <c:f>'графіки '!$C$415</c:f>
                  <c:strCache>
                    <c:ptCount val="1"/>
                    <c:pt idx="0">
                      <c:v>Хрустальний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{3556ECF5-F836-414F-A0DF-8EC43C8F415F}</c15:txfldGUID>
                      <c15:f>'графіки '!$C$415</c15:f>
                      <c15:dlblFieldTableCache>
                        <c:ptCount val="1"/>
                        <c:pt idx="0">
                          <c:v>Хрустальний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9554-48E5-B499-BDDF4F7D8EA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'!$F$402:$F$415</c:f>
              <c:numCache>
                <c:formatCode>#,##0_ ;[Red]\-#,##0\ </c:formatCode>
                <c:ptCount val="14"/>
                <c:pt idx="0">
                  <c:v>0</c:v>
                </c:pt>
                <c:pt idx="1">
                  <c:v>1488.0571</c:v>
                </c:pt>
                <c:pt idx="2">
                  <c:v>0</c:v>
                </c:pt>
                <c:pt idx="3">
                  <c:v>0</c:v>
                </c:pt>
                <c:pt idx="4">
                  <c:v>1937.0828999999999</c:v>
                </c:pt>
                <c:pt idx="5">
                  <c:v>0</c:v>
                </c:pt>
                <c:pt idx="6">
                  <c:v>0</c:v>
                </c:pt>
                <c:pt idx="7">
                  <c:v>686.80340000000001</c:v>
                </c:pt>
                <c:pt idx="8">
                  <c:v>1241.2586000000001</c:v>
                </c:pt>
                <c:pt idx="9">
                  <c:v>2180.0589</c:v>
                </c:pt>
                <c:pt idx="10">
                  <c:v>2242.3094999999998</c:v>
                </c:pt>
                <c:pt idx="11">
                  <c:v>0</c:v>
                </c:pt>
                <c:pt idx="12">
                  <c:v>1391.8373000000001</c:v>
                </c:pt>
                <c:pt idx="13">
                  <c:v>0</c:v>
                </c:pt>
              </c:numCache>
            </c:numRef>
          </c:xVal>
          <c:yVal>
            <c:numRef>
              <c:f>'графіки '!$E$402:$E$415</c:f>
              <c:numCache>
                <c:formatCode>#,##0.0_ ;[Red]\-#,##0.0\ </c:formatCode>
                <c:ptCount val="14"/>
                <c:pt idx="0">
                  <c:v>0</c:v>
                </c:pt>
                <c:pt idx="1">
                  <c:v>8514.48</c:v>
                </c:pt>
                <c:pt idx="2">
                  <c:v>0</c:v>
                </c:pt>
                <c:pt idx="3">
                  <c:v>0</c:v>
                </c:pt>
                <c:pt idx="4">
                  <c:v>13111.540260000002</c:v>
                </c:pt>
                <c:pt idx="5">
                  <c:v>0</c:v>
                </c:pt>
                <c:pt idx="6">
                  <c:v>0</c:v>
                </c:pt>
                <c:pt idx="7">
                  <c:v>9806.5178200000009</c:v>
                </c:pt>
                <c:pt idx="8">
                  <c:v>18493.891960000001</c:v>
                </c:pt>
                <c:pt idx="9">
                  <c:v>12359.054410000001</c:v>
                </c:pt>
                <c:pt idx="10">
                  <c:v>17613.555919999999</c:v>
                </c:pt>
                <c:pt idx="11">
                  <c:v>0</c:v>
                </c:pt>
                <c:pt idx="12">
                  <c:v>13046.32591</c:v>
                </c:pt>
                <c:pt idx="13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9554-48E5-B499-BDDF4F7D8EA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0862080"/>
        <c:axId val="130905216"/>
      </c:scatterChart>
      <c:valAx>
        <c:axId val="130862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0905216"/>
        <c:crosses val="autoZero"/>
        <c:crossBetween val="midCat"/>
      </c:valAx>
      <c:valAx>
        <c:axId val="130905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0862080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ОС Львівської області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640860897384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'!$C$419</c:f>
                  <c:strCache>
                    <c:ptCount val="1"/>
                    <c:pt idx="0">
                      <c:v>Дрогобицький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{2DA210CE-E5BD-42E7-9FED-A1B40BCF26E5}</c15:txfldGUID>
                      <c15:f>'графіки '!$C$419</c15:f>
                      <c15:dlblFieldTableCache>
                        <c:ptCount val="1"/>
                        <c:pt idx="0">
                          <c:v>Дрогобицький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90F8-434C-BFA6-CAC17DD7CC49}"/>
                </c:ext>
              </c:extLst>
            </c:dLbl>
            <c:dLbl>
              <c:idx val="1"/>
              <c:tx>
                <c:strRef>
                  <c:f>'графіки '!$C$420</c:f>
                  <c:strCache>
                    <c:ptCount val="1"/>
                    <c:pt idx="0">
                      <c:v>Жовківський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{0863450A-9AF1-47AB-9637-465AD9460134}</c15:txfldGUID>
                      <c15:f>'графіки '!$C$420</c15:f>
                      <c15:dlblFieldTableCache>
                        <c:ptCount val="1"/>
                        <c:pt idx="0">
                          <c:v>Жовківський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90F8-434C-BFA6-CAC17DD7CC49}"/>
                </c:ext>
              </c:extLst>
            </c:dLbl>
            <c:dLbl>
              <c:idx val="2"/>
              <c:tx>
                <c:strRef>
                  <c:f>'графіки '!$C$421</c:f>
                  <c:strCache>
                    <c:ptCount val="1"/>
                    <c:pt idx="0">
                      <c:v>Золочівський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{4DEC393D-C394-4FD9-9E83-40620A324BE0}</c15:txfldGUID>
                      <c15:f>'графіки '!$C$421</c15:f>
                      <c15:dlblFieldTableCache>
                        <c:ptCount val="1"/>
                        <c:pt idx="0">
                          <c:v>Золочівський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90F8-434C-BFA6-CAC17DD7CC49}"/>
                </c:ext>
              </c:extLst>
            </c:dLbl>
            <c:dLbl>
              <c:idx val="3"/>
              <c:tx>
                <c:strRef>
                  <c:f>'графіки '!$C$422</c:f>
                  <c:strCache>
                    <c:ptCount val="1"/>
                    <c:pt idx="0">
                      <c:v>Пустомитівський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{8AD00340-41A2-40D5-88A0-D652D4E5FB70}</c15:txfldGUID>
                      <c15:f>'графіки '!$C$422</c15:f>
                      <c15:dlblFieldTableCache>
                        <c:ptCount val="1"/>
                        <c:pt idx="0">
                          <c:v>Пустомитівський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90F8-434C-BFA6-CAC17DD7CC49}"/>
                </c:ext>
              </c:extLst>
            </c:dLbl>
            <c:dLbl>
              <c:idx val="4"/>
              <c:tx>
                <c:strRef>
                  <c:f>'графіки '!$C$423</c:f>
                  <c:strCache>
                    <c:ptCount val="1"/>
                    <c:pt idx="0">
                      <c:v>Самбірський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{1A4BC9D5-A55D-4FC8-9884-8B44E4B75190}</c15:txfldGUID>
                      <c15:f>'графіки '!$C$423</c15:f>
                      <c15:dlblFieldTableCache>
                        <c:ptCount val="1"/>
                        <c:pt idx="0">
                          <c:v>Самбірський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90F8-434C-BFA6-CAC17DD7CC49}"/>
                </c:ext>
              </c:extLst>
            </c:dLbl>
            <c:dLbl>
              <c:idx val="5"/>
              <c:tx>
                <c:strRef>
                  <c:f>'графіки '!$C$424</c:f>
                  <c:strCache>
                    <c:ptCount val="1"/>
                    <c:pt idx="0">
                      <c:v>Стрийський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{46DE494A-CC7F-49CA-85DD-F122CACAD89D}</c15:txfldGUID>
                      <c15:f>'графіки '!$C$424</c15:f>
                      <c15:dlblFieldTableCache>
                        <c:ptCount val="1"/>
                        <c:pt idx="0">
                          <c:v>Стрийський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90F8-434C-BFA6-CAC17DD7CC49}"/>
                </c:ext>
              </c:extLst>
            </c:dLbl>
            <c:dLbl>
              <c:idx val="6"/>
              <c:tx>
                <c:strRef>
                  <c:f>'графіки '!$C$425</c:f>
                  <c:strCache>
                    <c:ptCount val="1"/>
                    <c:pt idx="0">
                      <c:v>Червоноградський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{90F47866-0C6B-432A-BA34-44F9CB9E4B29}</c15:txfldGUID>
                      <c15:f>'графіки '!$C$425</c15:f>
                      <c15:dlblFieldTableCache>
                        <c:ptCount val="1"/>
                        <c:pt idx="0">
                          <c:v>Червоноградський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90F8-434C-BFA6-CAC17DD7CC49}"/>
                </c:ext>
              </c:extLst>
            </c:dLbl>
            <c:dLbl>
              <c:idx val="7"/>
              <c:tx>
                <c:strRef>
                  <c:f>'графіки '!$C$426</c:f>
                  <c:strCache>
                    <c:ptCount val="1"/>
                    <c:pt idx="0">
                      <c:v>Яворівський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{16522BA9-9981-47F9-BF86-810FA3853FBC}</c15:txfldGUID>
                      <c15:f>'графіки '!$C$426</c15:f>
                      <c15:dlblFieldTableCache>
                        <c:ptCount val="1"/>
                        <c:pt idx="0">
                          <c:v>Яворівський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90F8-434C-BFA6-CAC17DD7CC49}"/>
                </c:ext>
              </c:extLst>
            </c:dLbl>
            <c:dLbl>
              <c:idx val="8"/>
              <c:tx>
                <c:strRef>
                  <c:f>'графіки '!$C$427</c:f>
                  <c:strCache>
                    <c:ptCount val="1"/>
                    <c:pt idx="0">
                      <c:v>Перший окружний суд міста Львова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{7245DB9A-0936-4B7E-B9A3-F2F22F3862FE}</c15:txfldGUID>
                      <c15:f>'графіки '!$C$427</c15:f>
                      <c15:dlblFieldTableCache>
                        <c:ptCount val="1"/>
                        <c:pt idx="0">
                          <c:v>Перший окружний суд міста Львова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90F8-434C-BFA6-CAC17DD7CC49}"/>
                </c:ext>
              </c:extLst>
            </c:dLbl>
            <c:dLbl>
              <c:idx val="9"/>
              <c:tx>
                <c:strRef>
                  <c:f>'графіки '!$C$428</c:f>
                  <c:strCache>
                    <c:ptCount val="1"/>
                    <c:pt idx="0">
                      <c:v>Другий окружний суд міста Львова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{D42E33E1-55C9-4E31-9818-F2A12BD435B4}</c15:txfldGUID>
                      <c15:f>'графіки '!$C$428</c15:f>
                      <c15:dlblFieldTableCache>
                        <c:ptCount val="1"/>
                        <c:pt idx="0">
                          <c:v>Другий окружний суд міста Львова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90F8-434C-BFA6-CAC17DD7CC49}"/>
                </c:ext>
              </c:extLst>
            </c:dLbl>
            <c:dLbl>
              <c:idx val="10"/>
              <c:tx>
                <c:strRef>
                  <c:f>'графіки '!$C$429</c:f>
                  <c:strCache>
                    <c:ptCount val="1"/>
                    <c:pt idx="0">
                      <c:v>Третій окружний суд міста Львова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{57F78CB9-1E24-4A3E-8489-848B4E9D591D}</c15:txfldGUID>
                      <c15:f>'графіки '!$C$429</c15:f>
                      <c15:dlblFieldTableCache>
                        <c:ptCount val="1"/>
                        <c:pt idx="0">
                          <c:v>Третій окружний суд міста Львова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90F8-434C-BFA6-CAC17DD7CC49}"/>
                </c:ext>
              </c:extLst>
            </c:dLbl>
            <c:dLbl>
              <c:idx val="11"/>
              <c:tx>
                <c:strRef>
                  <c:f>'графіки '!$C$430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{4CE9318B-3171-4823-829C-980A4D3F118B}</c15:txfldGUID>
                      <c15:f>'графіки '!$C$430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90F8-434C-BFA6-CAC17DD7CC49}"/>
                </c:ext>
              </c:extLst>
            </c:dLbl>
            <c:dLbl>
              <c:idx val="12"/>
              <c:tx>
                <c:strRef>
                  <c:f>'графіки '!$C$431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{30EE6795-7E24-4F15-97BC-1B725818E653}</c15:txfldGUID>
                      <c15:f>'графіки '!$C$431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90F8-434C-BFA6-CAC17DD7CC49}"/>
                </c:ext>
              </c:extLst>
            </c:dLbl>
            <c:dLbl>
              <c:idx val="13"/>
              <c:tx>
                <c:strRef>
                  <c:f>'графіки '!$C$432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{21ADC396-A151-4247-95BC-40623A0A20DF}</c15:txfldGUID>
                      <c15:f>'графіки '!$C$432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90F8-434C-BFA6-CAC17DD7CC49}"/>
                </c:ext>
              </c:extLst>
            </c:dLbl>
            <c:dLbl>
              <c:idx val="14"/>
              <c:tx>
                <c:strRef>
                  <c:f>'графіки '!$C$433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{F0F025AC-FCBF-467A-96BC-C72FF40F4805}</c15:txfldGUID>
                      <c15:f>'графіки '!$C$433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90F8-434C-BFA6-CAC17DD7CC49}"/>
                </c:ext>
              </c:extLst>
            </c:dLbl>
            <c:dLbl>
              <c:idx val="15"/>
              <c:tx>
                <c:strRef>
                  <c:f>'графіки '!$C$434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{9CC8AFC1-C213-4677-AB82-DC4DC67C7892}</c15:txfldGUID>
                      <c15:f>'графіки '!$C$434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90F8-434C-BFA6-CAC17DD7CC49}"/>
                </c:ext>
              </c:extLst>
            </c:dLbl>
            <c:dLbl>
              <c:idx val="16"/>
              <c:tx>
                <c:strRef>
                  <c:f>'графіки '!$C$435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{2A5E19BA-2775-4793-BC04-3575B6D848BD}</c15:txfldGUID>
                      <c15:f>'графіки '!$C$435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90F8-434C-BFA6-CAC17DD7CC49}"/>
                </c:ext>
              </c:extLst>
            </c:dLbl>
            <c:dLbl>
              <c:idx val="17"/>
              <c:tx>
                <c:strRef>
                  <c:f>'графіки '!$C$436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{EB9805FF-F664-49DB-B0E7-487EF6E001CE}</c15:txfldGUID>
                      <c15:f>'графіки '!$C$436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90F8-434C-BFA6-CAC17DD7CC49}"/>
                </c:ext>
              </c:extLst>
            </c:dLbl>
            <c:dLbl>
              <c:idx val="18"/>
              <c:tx>
                <c:strRef>
                  <c:f>'графіки '!$C$437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{7293CBF8-784D-42BB-9A65-01DC244DE73C}</c15:txfldGUID>
                      <c15:f>'графіки '!$C$437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90F8-434C-BFA6-CAC17DD7CC49}"/>
                </c:ext>
              </c:extLst>
            </c:dLbl>
            <c:dLbl>
              <c:idx val="19"/>
              <c:tx>
                <c:strRef>
                  <c:f>'графіки '!$C$438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{BBC9ED02-DC3E-41EC-9F90-6EE0DB76BDFF}</c15:txfldGUID>
                      <c15:f>'графіки '!$C$438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90F8-434C-BFA6-CAC17DD7CC49}"/>
                </c:ext>
              </c:extLst>
            </c:dLbl>
            <c:dLbl>
              <c:idx val="20"/>
              <c:tx>
                <c:strRef>
                  <c:f>'графіки '!$C$439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{0A408425-0C6A-4F0C-A24F-1BB4C1EDA027}</c15:txfldGUID>
                      <c15:f>'графіки '!$C$439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90F8-434C-BFA6-CAC17DD7CC49}"/>
                </c:ext>
              </c:extLst>
            </c:dLbl>
            <c:dLbl>
              <c:idx val="21"/>
              <c:tx>
                <c:strRef>
                  <c:f>'графіки '!$C$440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{70F3D3C0-4F80-4C76-A298-7BF577A8380E}</c15:txfldGUID>
                      <c15:f>'графіки '!$C$440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90F8-434C-BFA6-CAC17DD7CC49}"/>
                </c:ext>
              </c:extLst>
            </c:dLbl>
            <c:dLbl>
              <c:idx val="22"/>
              <c:tx>
                <c:strRef>
                  <c:f>'графіки '!$C$441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{A8FA18A3-B554-4B0E-8534-AD6DEC5B7A8E}</c15:txfldGUID>
                      <c15:f>'графіки '!$C$441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90F8-434C-BFA6-CAC17DD7CC49}"/>
                </c:ext>
              </c:extLst>
            </c:dLbl>
            <c:dLbl>
              <c:idx val="23"/>
              <c:tx>
                <c:strRef>
                  <c:f>'графіки '!$C$442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{DD8B7B7C-1B06-4DB3-A075-32B1E81770D8}</c15:txfldGUID>
                      <c15:f>'графіки '!$C$442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90F8-434C-BFA6-CAC17DD7CC49}"/>
                </c:ext>
              </c:extLst>
            </c:dLbl>
            <c:dLbl>
              <c:idx val="24"/>
              <c:tx>
                <c:strRef>
                  <c:f>'графіки '!$C$443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{A1AB50A1-A1DB-47D2-B0EE-8E3996463DD5}</c15:txfldGUID>
                      <c15:f>'графіки '!$C$443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90F8-434C-BFA6-CAC17DD7CC49}"/>
                </c:ext>
              </c:extLst>
            </c:dLbl>
            <c:dLbl>
              <c:idx val="25"/>
              <c:tx>
                <c:strRef>
                  <c:f>'графіки '!$C$444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{D979CB45-1162-4A52-919A-D9C702745176}</c15:txfldGUID>
                      <c15:f>'графіки '!$C$444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90F8-434C-BFA6-CAC17DD7CC49}"/>
                </c:ext>
              </c:extLst>
            </c:dLbl>
            <c:dLbl>
              <c:idx val="26"/>
              <c:tx>
                <c:strRef>
                  <c:f>'графіки '!$C$445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{B4B6B453-935B-417A-B0E6-08E57B5EA37E}</c15:txfldGUID>
                      <c15:f>'графіки '!$C$445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90F8-434C-BFA6-CAC17DD7CC49}"/>
                </c:ext>
              </c:extLst>
            </c:dLbl>
            <c:dLbl>
              <c:idx val="27"/>
              <c:tx>
                <c:strRef>
                  <c:f>'графіки '!$C$446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{48420C8F-1111-4790-A233-734BF166B048}</c15:txfldGUID>
                      <c15:f>'графіки '!$C$446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90F8-434C-BFA6-CAC17DD7CC49}"/>
                </c:ext>
              </c:extLst>
            </c:dLbl>
            <c:dLbl>
              <c:idx val="28"/>
              <c:tx>
                <c:strRef>
                  <c:f>'графіки '!$C$447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{C30FB1E6-1513-4C81-A58D-86C76582D316}</c15:txfldGUID>
                      <c15:f>'графіки '!$C$447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C-90F8-434C-BFA6-CAC17DD7CC4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'!$F$419:$F$447</c:f>
              <c:numCache>
                <c:formatCode>#,##0_ ;[Red]\-#,##0\ </c:formatCode>
                <c:ptCount val="29"/>
                <c:pt idx="0">
                  <c:v>1729.3870999999999</c:v>
                </c:pt>
                <c:pt idx="1">
                  <c:v>1495.7926</c:v>
                </c:pt>
                <c:pt idx="2">
                  <c:v>1484.2809999999999</c:v>
                </c:pt>
                <c:pt idx="3">
                  <c:v>1393.7643</c:v>
                </c:pt>
                <c:pt idx="4">
                  <c:v>1263.3573999999999</c:v>
                </c:pt>
                <c:pt idx="5">
                  <c:v>1362.5076000000001</c:v>
                </c:pt>
                <c:pt idx="6">
                  <c:v>1604.2456999999999</c:v>
                </c:pt>
                <c:pt idx="7">
                  <c:v>1390.4485999999999</c:v>
                </c:pt>
                <c:pt idx="8">
                  <c:v>3269.4088999999999</c:v>
                </c:pt>
                <c:pt idx="9">
                  <c:v>4006.4844999999996</c:v>
                </c:pt>
                <c:pt idx="10">
                  <c:v>3318.5607</c:v>
                </c:pt>
              </c:numCache>
            </c:numRef>
          </c:xVal>
          <c:yVal>
            <c:numRef>
              <c:f>'графіки '!$E$419:$E$447</c:f>
              <c:numCache>
                <c:formatCode>#,##0.0_ ;[Red]\-#,##0.0\ </c:formatCode>
                <c:ptCount val="29"/>
                <c:pt idx="0">
                  <c:v>17446.78023</c:v>
                </c:pt>
                <c:pt idx="1">
                  <c:v>11090.352000000001</c:v>
                </c:pt>
                <c:pt idx="2">
                  <c:v>15177.971940000001</c:v>
                </c:pt>
                <c:pt idx="3">
                  <c:v>11393.44815</c:v>
                </c:pt>
                <c:pt idx="4">
                  <c:v>17056.740289999998</c:v>
                </c:pt>
                <c:pt idx="5">
                  <c:v>14159.92692</c:v>
                </c:pt>
                <c:pt idx="6">
                  <c:v>9955.1725599999991</c:v>
                </c:pt>
                <c:pt idx="7">
                  <c:v>8795.900740000001</c:v>
                </c:pt>
                <c:pt idx="8">
                  <c:v>25079.800350000001</c:v>
                </c:pt>
                <c:pt idx="9">
                  <c:v>22404.111119999998</c:v>
                </c:pt>
                <c:pt idx="10">
                  <c:v>22942.017749999999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D-90F8-434C-BFA6-CAC17DD7CC4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1040768"/>
        <c:axId val="131042688"/>
      </c:scatterChart>
      <c:valAx>
        <c:axId val="131040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1042688"/>
        <c:crosses val="autoZero"/>
        <c:crossBetween val="midCat"/>
      </c:valAx>
      <c:valAx>
        <c:axId val="131042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1040768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>
              <a:defRPr/>
            </a:pPr>
            <a:r>
              <a:rPr lang="uk-UA" sz="1800" b="1" i="0" u="sng" baseline="0">
                <a:effectLst/>
              </a:rPr>
              <a:t>ОС Миколаївської області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56480205646571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'!$C$450</c:f>
                  <c:strCache>
                    <c:ptCount val="1"/>
                    <c:pt idx="0">
                      <c:v>Баштанский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{B2666AEB-936D-4435-80C0-00AD4B44E597}</c15:txfldGUID>
                      <c15:f>'графіки '!$C$450</c15:f>
                      <c15:dlblFieldTableCache>
                        <c:ptCount val="1"/>
                        <c:pt idx="0">
                          <c:v>Баштанский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C1C7-4996-9460-1D74F653E3FB}"/>
                </c:ext>
              </c:extLst>
            </c:dLbl>
            <c:dLbl>
              <c:idx val="1"/>
              <c:tx>
                <c:strRef>
                  <c:f>'графіки '!$C$451</c:f>
                  <c:strCache>
                    <c:ptCount val="1"/>
                    <c:pt idx="0">
                      <c:v>Вознесенський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{F3D165DE-C155-4DA5-977F-6E798C08A9BC}</c15:txfldGUID>
                      <c15:f>'графіки '!$C$451</c15:f>
                      <c15:dlblFieldTableCache>
                        <c:ptCount val="1"/>
                        <c:pt idx="0">
                          <c:v>Вознесенський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C1C7-4996-9460-1D74F653E3FB}"/>
                </c:ext>
              </c:extLst>
            </c:dLbl>
            <c:dLbl>
              <c:idx val="2"/>
              <c:tx>
                <c:strRef>
                  <c:f>'графіки '!$C$452</c:f>
                  <c:strCache>
                    <c:ptCount val="1"/>
                    <c:pt idx="0">
                      <c:v>Миколаївський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{F4CDE39B-08CD-498F-96B9-6FC000AF0514}</c15:txfldGUID>
                      <c15:f>'графіки '!$C$452</c15:f>
                      <c15:dlblFieldTableCache>
                        <c:ptCount val="1"/>
                        <c:pt idx="0">
                          <c:v>Миколаївський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C1C7-4996-9460-1D74F653E3FB}"/>
                </c:ext>
              </c:extLst>
            </c:dLbl>
            <c:dLbl>
              <c:idx val="3"/>
              <c:tx>
                <c:strRef>
                  <c:f>'графіки '!$C$453</c:f>
                  <c:strCache>
                    <c:ptCount val="1"/>
                    <c:pt idx="0">
                      <c:v>Первомайський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{9BACAFB2-1A44-4F2C-B2CC-B917A8E2CF6E}</c15:txfldGUID>
                      <c15:f>'графіки '!$C$453</c15:f>
                      <c15:dlblFieldTableCache>
                        <c:ptCount val="1"/>
                        <c:pt idx="0">
                          <c:v>Первомайський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C1C7-4996-9460-1D74F653E3FB}"/>
                </c:ext>
              </c:extLst>
            </c:dLbl>
            <c:dLbl>
              <c:idx val="4"/>
              <c:tx>
                <c:strRef>
                  <c:f>'графіки '!$C$454</c:f>
                  <c:strCache>
                    <c:ptCount val="1"/>
                    <c:pt idx="0">
                      <c:v>Снігурівський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{029B00A1-44B4-4E1A-8839-8144C001E6B5}</c15:txfldGUID>
                      <c15:f>'графіки '!$C$454</c15:f>
                      <c15:dlblFieldTableCache>
                        <c:ptCount val="1"/>
                        <c:pt idx="0">
                          <c:v>Снігурівський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C1C7-4996-9460-1D74F653E3FB}"/>
                </c:ext>
              </c:extLst>
            </c:dLbl>
            <c:dLbl>
              <c:idx val="5"/>
              <c:tx>
                <c:strRef>
                  <c:f>'графіки '!$C$455</c:f>
                  <c:strCache>
                    <c:ptCount val="1"/>
                    <c:pt idx="0">
                      <c:v>Южноукраїнський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{D36B8865-2537-495C-A206-2E554ADC17F8}</c15:txfldGUID>
                      <c15:f>'графіки '!$C$455</c15:f>
                      <c15:dlblFieldTableCache>
                        <c:ptCount val="1"/>
                        <c:pt idx="0">
                          <c:v>Южноукраїнський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C1C7-4996-9460-1D74F653E3FB}"/>
                </c:ext>
              </c:extLst>
            </c:dLbl>
            <c:dLbl>
              <c:idx val="6"/>
              <c:tx>
                <c:strRef>
                  <c:f>'графіки '!$C$456</c:f>
                  <c:strCache>
                    <c:ptCount val="1"/>
                    <c:pt idx="0">
                      <c:v>Перший окружний суд міста Миколаєва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{9217CFB6-057E-48A2-91BE-B511477B321B}</c15:txfldGUID>
                      <c15:f>'графіки '!$C$456</c15:f>
                      <c15:dlblFieldTableCache>
                        <c:ptCount val="1"/>
                        <c:pt idx="0">
                          <c:v>Перший окружний суд міста Миколаєва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C1C7-4996-9460-1D74F653E3FB}"/>
                </c:ext>
              </c:extLst>
            </c:dLbl>
            <c:dLbl>
              <c:idx val="7"/>
              <c:tx>
                <c:strRef>
                  <c:f>'графіки '!$C$457</c:f>
                  <c:strCache>
                    <c:ptCount val="1"/>
                    <c:pt idx="0">
                      <c:v>Другий окружний суд міста Миколаєва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{B811CEE1-CA12-4CE8-AD4C-09902585CE3B}</c15:txfldGUID>
                      <c15:f>'графіки '!$C$457</c15:f>
                      <c15:dlblFieldTableCache>
                        <c:ptCount val="1"/>
                        <c:pt idx="0">
                          <c:v>Другий окружний суд міста Миколаєва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C1C7-4996-9460-1D74F653E3FB}"/>
                </c:ext>
              </c:extLst>
            </c:dLbl>
            <c:dLbl>
              <c:idx val="8"/>
              <c:tx>
                <c:strRef>
                  <c:f>'графіки '!$C$458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{B6E9C5CC-55AC-4125-9F09-952056E56B79}</c15:txfldGUID>
                      <c15:f>'графіки '!$C$458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C1C7-4996-9460-1D74F653E3FB}"/>
                </c:ext>
              </c:extLst>
            </c:dLbl>
            <c:dLbl>
              <c:idx val="9"/>
              <c:tx>
                <c:strRef>
                  <c:f>'графіки '!$C$459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{46CB511E-59FD-4B33-B333-52F6650B7C87}</c15:txfldGUID>
                      <c15:f>'графіки '!$C$459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C1C7-4996-9460-1D74F653E3FB}"/>
                </c:ext>
              </c:extLst>
            </c:dLbl>
            <c:dLbl>
              <c:idx val="10"/>
              <c:tx>
                <c:strRef>
                  <c:f>'графіки '!$C$460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{AA79B15B-3F0A-460D-8AEE-CD098BF2B539}</c15:txfldGUID>
                      <c15:f>'графіки '!$C$460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C1C7-4996-9460-1D74F653E3FB}"/>
                </c:ext>
              </c:extLst>
            </c:dLbl>
            <c:dLbl>
              <c:idx val="11"/>
              <c:tx>
                <c:strRef>
                  <c:f>'графіки '!$C$461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{7AC48B51-E843-4C27-ACD9-C1F6C2DFDE8C}</c15:txfldGUID>
                      <c15:f>'графіки '!$C$461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C1C7-4996-9460-1D74F653E3FB}"/>
                </c:ext>
              </c:extLst>
            </c:dLbl>
            <c:dLbl>
              <c:idx val="12"/>
              <c:tx>
                <c:strRef>
                  <c:f>'графіки '!$C$462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{F241C0C4-3A2B-4A0C-B38A-8061004DFD24}</c15:txfldGUID>
                      <c15:f>'графіки '!$C$462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C1C7-4996-9460-1D74F653E3FB}"/>
                </c:ext>
              </c:extLst>
            </c:dLbl>
            <c:dLbl>
              <c:idx val="13"/>
              <c:tx>
                <c:strRef>
                  <c:f>'графіки '!$C$463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{73989ED9-3902-461F-BDBF-23EA852ADFEC}</c15:txfldGUID>
                      <c15:f>'графіки '!$C$463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C1C7-4996-9460-1D74F653E3FB}"/>
                </c:ext>
              </c:extLst>
            </c:dLbl>
            <c:dLbl>
              <c:idx val="14"/>
              <c:tx>
                <c:strRef>
                  <c:f>'графіки '!$C$464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{AB0087C9-BD8B-498F-9F5E-4C3FBBB2D532}</c15:txfldGUID>
                      <c15:f>'графіки '!$C$464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C1C7-4996-9460-1D74F653E3FB}"/>
                </c:ext>
              </c:extLst>
            </c:dLbl>
            <c:dLbl>
              <c:idx val="15"/>
              <c:tx>
                <c:strRef>
                  <c:f>'графіки '!$C$465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{EB6D8CAD-29D9-4035-91A6-C15F33C52F16}</c15:txfldGUID>
                      <c15:f>'графіки '!$C$465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C1C7-4996-9460-1D74F653E3FB}"/>
                </c:ext>
              </c:extLst>
            </c:dLbl>
            <c:dLbl>
              <c:idx val="16"/>
              <c:tx>
                <c:strRef>
                  <c:f>'графіки '!$C$466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{32823E61-18B0-43D2-9435-5134A8A6642C}</c15:txfldGUID>
                      <c15:f>'графіки '!$C$466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C1C7-4996-9460-1D74F653E3FB}"/>
                </c:ext>
              </c:extLst>
            </c:dLbl>
            <c:dLbl>
              <c:idx val="17"/>
              <c:tx>
                <c:strRef>
                  <c:f>'графіки '!$C$467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{06F5723D-7170-4564-A101-1DBDD1DE764E}</c15:txfldGUID>
                      <c15:f>'графіки '!$C$467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C1C7-4996-9460-1D74F653E3FB}"/>
                </c:ext>
              </c:extLst>
            </c:dLbl>
            <c:dLbl>
              <c:idx val="18"/>
              <c:tx>
                <c:strRef>
                  <c:f>'графіки '!$C$468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{6E0CAAA4-F39E-4667-94ED-451569B4610D}</c15:txfldGUID>
                      <c15:f>'графіки '!$C$468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C1C7-4996-9460-1D74F653E3FB}"/>
                </c:ext>
              </c:extLst>
            </c:dLbl>
            <c:dLbl>
              <c:idx val="19"/>
              <c:tx>
                <c:strRef>
                  <c:f>'графіки '!$C$469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{E54CED0E-2987-4983-A69C-DE49C5CBA1F0}</c15:txfldGUID>
                      <c15:f>'графіки '!$C$469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C1C7-4996-9460-1D74F653E3FB}"/>
                </c:ext>
              </c:extLst>
            </c:dLbl>
            <c:dLbl>
              <c:idx val="20"/>
              <c:tx>
                <c:strRef>
                  <c:f>'графіки '!$C$470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{BCEAD1BE-DDF4-492A-BF65-32A8C3037E52}</c15:txfldGUID>
                      <c15:f>'графіки '!$C$470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C1C7-4996-9460-1D74F653E3FB}"/>
                </c:ext>
              </c:extLst>
            </c:dLbl>
            <c:dLbl>
              <c:idx val="21"/>
              <c:tx>
                <c:strRef>
                  <c:f>'графіки '!$C$471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{5899032B-EDA4-4A27-8095-9DCB80E1B5E2}</c15:txfldGUID>
                      <c15:f>'графіки '!$C$471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C1C7-4996-9460-1D74F653E3FB}"/>
                </c:ext>
              </c:extLst>
            </c:dLbl>
            <c:dLbl>
              <c:idx val="22"/>
              <c:tx>
                <c:strRef>
                  <c:f>'графіки '!$C$472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{4EF3D1D6-BBB7-48C8-BEC2-34D063B72367}</c15:txfldGUID>
                      <c15:f>'графіки '!$C$472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C1C7-4996-9460-1D74F653E3FB}"/>
                </c:ext>
              </c:extLst>
            </c:dLbl>
            <c:dLbl>
              <c:idx val="23"/>
              <c:tx>
                <c:strRef>
                  <c:f>'графіки '!$C$473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{08A0526D-E90F-48BA-87EE-131E8A553655}</c15:txfldGUID>
                      <c15:f>'графіки '!$C$473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C1C7-4996-9460-1D74F653E3F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'!$F$450:$F$473</c:f>
              <c:numCache>
                <c:formatCode>#,##0_ ;[Red]\-#,##0\ </c:formatCode>
                <c:ptCount val="24"/>
                <c:pt idx="0">
                  <c:v>1004.1354</c:v>
                </c:pt>
                <c:pt idx="1">
                  <c:v>1350.0933</c:v>
                </c:pt>
                <c:pt idx="2">
                  <c:v>953.27329999999995</c:v>
                </c:pt>
                <c:pt idx="3">
                  <c:v>1299.8659</c:v>
                </c:pt>
                <c:pt idx="4">
                  <c:v>559.69420000000002</c:v>
                </c:pt>
                <c:pt idx="5">
                  <c:v>892.1545000000001</c:v>
                </c:pt>
                <c:pt idx="6">
                  <c:v>3914.0510999999997</c:v>
                </c:pt>
                <c:pt idx="7">
                  <c:v>2656.7484999999997</c:v>
                </c:pt>
              </c:numCache>
            </c:numRef>
          </c:xVal>
          <c:yVal>
            <c:numRef>
              <c:f>'графіки '!$E$450:$E$473</c:f>
              <c:numCache>
                <c:formatCode>#,##0.0_ ;[Red]\-#,##0.0\ </c:formatCode>
                <c:ptCount val="24"/>
                <c:pt idx="0">
                  <c:v>12010.395450000002</c:v>
                </c:pt>
                <c:pt idx="1">
                  <c:v>22553.460429999999</c:v>
                </c:pt>
                <c:pt idx="2">
                  <c:v>14116.564839999999</c:v>
                </c:pt>
                <c:pt idx="3">
                  <c:v>17261.499239999997</c:v>
                </c:pt>
                <c:pt idx="4">
                  <c:v>6778.5144299999993</c:v>
                </c:pt>
                <c:pt idx="5">
                  <c:v>11806.9069</c:v>
                </c:pt>
                <c:pt idx="6">
                  <c:v>23573.86507</c:v>
                </c:pt>
                <c:pt idx="7">
                  <c:v>21916.717659999998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C1C7-4996-9460-1D74F653E3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1244800"/>
        <c:axId val="131246720"/>
      </c:scatterChart>
      <c:valAx>
        <c:axId val="131244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1246720"/>
        <c:crosses val="autoZero"/>
        <c:crossBetween val="midCat"/>
      </c:valAx>
      <c:valAx>
        <c:axId val="131246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1244800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/>
              <a:t>Рейтинги </a:t>
            </a:r>
            <a:r>
              <a:rPr lang="uk-UA" sz="1800" u="sng"/>
              <a:t>апеляційних адміністративних суді</a:t>
            </a:r>
            <a:r>
              <a:rPr lang="uk-UA" sz="1800"/>
              <a:t>в </a:t>
            </a:r>
            <a:r>
              <a:rPr lang="uk-UA" sz="1800" b="1" i="0" u="none" strike="noStrike" baseline="0">
                <a:effectLst/>
              </a:rPr>
              <a:t>за </a:t>
            </a:r>
            <a:r>
              <a:rPr lang="uk-UA" sz="1800" b="1" i="0" baseline="0">
                <a:effectLst/>
              </a:rPr>
              <a:t>І півріччя 2020 року</a:t>
            </a:r>
            <a:endParaRPr lang="ru-RU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uk-UA" sz="1800"/>
          </a:p>
        </c:rich>
      </c:tx>
      <c:layout>
        <c:manualLayout>
          <c:xMode val="edge"/>
          <c:yMode val="edge"/>
          <c:x val="0.15158480479691888"/>
          <c:y val="8.171262805398265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0944215703287769E-2"/>
          <c:y val="0.14961965811965813"/>
          <c:w val="0.92423516414141416"/>
          <c:h val="0.78633803418803416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'!$C$118</c:f>
                  <c:strCache>
                    <c:ptCount val="1"/>
                    <c:pt idx="0">
                      <c:v>Перший апеляційний адміністративний суд (м. Донецьк)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{E1E12974-6376-41A1-A30D-3AC12E5AE646}</c15:txfldGUID>
                      <c15:f>'графіки '!$C$118</c15:f>
                      <c15:dlblFieldTableCache>
                        <c:ptCount val="1"/>
                        <c:pt idx="0">
                          <c:v>Перший апеляційний адміністративний суд (м. Донецьк)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282F-4A58-9E99-B0818D41EA69}"/>
                </c:ext>
              </c:extLst>
            </c:dLbl>
            <c:dLbl>
              <c:idx val="1"/>
              <c:tx>
                <c:strRef>
                  <c:f>'графіки '!$C$119</c:f>
                  <c:strCache>
                    <c:ptCount val="1"/>
                    <c:pt idx="0">
                      <c:v>Другий апеляційний адміністративний суд (м. Харків)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{857EA008-06C7-44A8-A493-0FA2BF575DC1}</c15:txfldGUID>
                      <c15:f>'графіки '!$C$119</c15:f>
                      <c15:dlblFieldTableCache>
                        <c:ptCount val="1"/>
                        <c:pt idx="0">
                          <c:v>Другий апеляційний адміністративний суд (м. Харків)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282F-4A58-9E99-B0818D41EA69}"/>
                </c:ext>
              </c:extLst>
            </c:dLbl>
            <c:dLbl>
              <c:idx val="2"/>
              <c:tx>
                <c:strRef>
                  <c:f>'графіки '!$C$120</c:f>
                  <c:strCache>
                    <c:ptCount val="1"/>
                    <c:pt idx="0">
                      <c:v>Третій апеляційний адміністративний суд (м. Дніпро)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{4469670B-DC22-4DE7-AA7B-61873E629009}</c15:txfldGUID>
                      <c15:f>'графіки '!$C$120</c15:f>
                      <c15:dlblFieldTableCache>
                        <c:ptCount val="1"/>
                        <c:pt idx="0">
                          <c:v>Третій апеляційний адміністративний суд (м. Дніпро)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282F-4A58-9E99-B0818D41EA69}"/>
                </c:ext>
              </c:extLst>
            </c:dLbl>
            <c:dLbl>
              <c:idx val="3"/>
              <c:tx>
                <c:strRef>
                  <c:f>'графіки '!$C$121</c:f>
                  <c:strCache>
                    <c:ptCount val="1"/>
                    <c:pt idx="0">
                      <c:v>П'ятий апеляційний адміністративний суд (м. Одеса)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{BFA9D207-3099-46F0-B664-339505AF208B}</c15:txfldGUID>
                      <c15:f>'графіки '!$C$121</c15:f>
                      <c15:dlblFieldTableCache>
                        <c:ptCount val="1"/>
                        <c:pt idx="0">
                          <c:v>П'ятий апеляційний адміністративний суд (м. Одеса)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282F-4A58-9E99-B0818D41EA69}"/>
                </c:ext>
              </c:extLst>
            </c:dLbl>
            <c:dLbl>
              <c:idx val="4"/>
              <c:tx>
                <c:strRef>
                  <c:f>'графіки '!$C$122</c:f>
                  <c:strCache>
                    <c:ptCount val="1"/>
                    <c:pt idx="0">
                      <c:v>Шостий апеляційний адміністративний суд (м. Київ)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{BF024107-DC63-4530-A59F-BC82AA535A80}</c15:txfldGUID>
                      <c15:f>'графіки '!$C$122</c15:f>
                      <c15:dlblFieldTableCache>
                        <c:ptCount val="1"/>
                        <c:pt idx="0">
                          <c:v>Шостий апеляційний адміністративний суд (м. Київ)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282F-4A58-9E99-B0818D41EA69}"/>
                </c:ext>
              </c:extLst>
            </c:dLbl>
            <c:dLbl>
              <c:idx val="5"/>
              <c:tx>
                <c:strRef>
                  <c:f>'графіки '!$C$123</c:f>
                  <c:strCache>
                    <c:ptCount val="1"/>
                    <c:pt idx="0">
                      <c:v>Сьомий апеляційний адміністративний суд (м. Вінниця)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{79918D39-9150-4897-8E61-B9F18F23B28E}</c15:txfldGUID>
                      <c15:f>'графіки '!$C$123</c15:f>
                      <c15:dlblFieldTableCache>
                        <c:ptCount val="1"/>
                        <c:pt idx="0">
                          <c:v>Сьомий апеляційний адміністративний суд (м. Вінниця)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282F-4A58-9E99-B0818D41EA69}"/>
                </c:ext>
              </c:extLst>
            </c:dLbl>
            <c:dLbl>
              <c:idx val="6"/>
              <c:tx>
                <c:strRef>
                  <c:f>'графіки '!$C$124</c:f>
                  <c:strCache>
                    <c:ptCount val="1"/>
                    <c:pt idx="0">
                      <c:v>Восьмий апеляційний адміністративний суд (м. Львів)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{5B0B3C9B-81FE-41C6-A881-29468C5738FC}</c15:txfldGUID>
                      <c15:f>'графіки '!$C$124</c15:f>
                      <c15:dlblFieldTableCache>
                        <c:ptCount val="1"/>
                        <c:pt idx="0">
                          <c:v>Восьмий апеляційний адміністративний суд (м. Львів)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282F-4A58-9E99-B0818D41EA69}"/>
                </c:ext>
              </c:extLst>
            </c:dLbl>
            <c:dLbl>
              <c:idx val="7"/>
              <c:tx>
                <c:strRef>
                  <c:f>'графіки 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{B46893AF-F13D-4EE1-8722-A1DC5E1BF7FA}</c15:txfldGUID>
                      <c15:f>'графіки '!#REF!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282F-4A58-9E99-B0818D41EA6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'!$H$118:$H$124</c:f>
              <c:numCache>
                <c:formatCode>0%</c:formatCode>
                <c:ptCount val="7"/>
                <c:pt idx="0">
                  <c:v>1.47</c:v>
                </c:pt>
                <c:pt idx="1">
                  <c:v>0.25</c:v>
                </c:pt>
                <c:pt idx="2">
                  <c:v>0.87000000000000011</c:v>
                </c:pt>
                <c:pt idx="3">
                  <c:v>0.33999999999999997</c:v>
                </c:pt>
                <c:pt idx="4">
                  <c:v>0.87000000000000011</c:v>
                </c:pt>
                <c:pt idx="5">
                  <c:v>0.21999999999999997</c:v>
                </c:pt>
                <c:pt idx="6">
                  <c:v>0.2</c:v>
                </c:pt>
              </c:numCache>
            </c:numRef>
          </c:xVal>
          <c:yVal>
            <c:numRef>
              <c:f>'графіки '!$I$118:$I$124</c:f>
              <c:numCache>
                <c:formatCode>0%</c:formatCode>
                <c:ptCount val="7"/>
                <c:pt idx="0">
                  <c:v>-0.74</c:v>
                </c:pt>
                <c:pt idx="1">
                  <c:v>-1.33</c:v>
                </c:pt>
                <c:pt idx="2">
                  <c:v>-0.68</c:v>
                </c:pt>
                <c:pt idx="3">
                  <c:v>-0.25999999999999995</c:v>
                </c:pt>
                <c:pt idx="4">
                  <c:v>-0.70000000000000007</c:v>
                </c:pt>
                <c:pt idx="5">
                  <c:v>-0.58000000000000007</c:v>
                </c:pt>
                <c:pt idx="6">
                  <c:v>-0.54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282F-4A58-9E99-B0818D41EA6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8688000"/>
        <c:axId val="118706560"/>
      </c:scatterChart>
      <c:valAx>
        <c:axId val="118688000"/>
        <c:scaling>
          <c:orientation val="minMax"/>
          <c:max val="3"/>
          <c:min val="-1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18706560"/>
        <c:crosses val="autoZero"/>
        <c:crossBetween val="midCat"/>
      </c:valAx>
      <c:valAx>
        <c:axId val="118706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18688000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ОС Одеської області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83456237123989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'!$C$475</c:f>
                  <c:strCache>
                    <c:ptCount val="1"/>
                    <c:pt idx="0">
                      <c:v>Арцизький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{EC2FA0B9-D3FE-44A8-BEBD-7D24C1A0F0D3}</c15:txfldGUID>
                      <c15:f>'графіки '!$C$475</c15:f>
                      <c15:dlblFieldTableCache>
                        <c:ptCount val="1"/>
                        <c:pt idx="0">
                          <c:v>Арцизький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D730-4CA7-AAD5-A48BFE982574}"/>
                </c:ext>
              </c:extLst>
            </c:dLbl>
            <c:dLbl>
              <c:idx val="1"/>
              <c:tx>
                <c:strRef>
                  <c:f>'графіки '!$C$476</c:f>
                  <c:strCache>
                    <c:ptCount val="1"/>
                    <c:pt idx="0">
                      <c:v>Балтський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{36C86C8E-1F4D-4175-A212-32EAA9870B9A}</c15:txfldGUID>
                      <c15:f>'графіки '!$C$476</c15:f>
                      <c15:dlblFieldTableCache>
                        <c:ptCount val="1"/>
                        <c:pt idx="0">
                          <c:v>Балтський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D730-4CA7-AAD5-A48BFE982574}"/>
                </c:ext>
              </c:extLst>
            </c:dLbl>
            <c:dLbl>
              <c:idx val="2"/>
              <c:tx>
                <c:strRef>
                  <c:f>'графіки '!$C$477</c:f>
                  <c:strCache>
                    <c:ptCount val="1"/>
                    <c:pt idx="0">
                      <c:v>Березівський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{270D65C0-E3FA-461B-BBD5-29A68A1FA769}</c15:txfldGUID>
                      <c15:f>'графіки '!$C$477</c15:f>
                      <c15:dlblFieldTableCache>
                        <c:ptCount val="1"/>
                        <c:pt idx="0">
                          <c:v>Березівський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D730-4CA7-AAD5-A48BFE982574}"/>
                </c:ext>
              </c:extLst>
            </c:dLbl>
            <c:dLbl>
              <c:idx val="3"/>
              <c:tx>
                <c:strRef>
                  <c:f>'графіки '!$C$478</c:f>
                  <c:strCache>
                    <c:ptCount val="1"/>
                    <c:pt idx="0">
                      <c:v>Білгород - Дністровський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{61279BFE-AA03-45B2-9E71-202980E7B3D6}</c15:txfldGUID>
                      <c15:f>'графіки '!$C$478</c15:f>
                      <c15:dlblFieldTableCache>
                        <c:ptCount val="1"/>
                        <c:pt idx="0">
                          <c:v>Білгород - Дністровський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D730-4CA7-AAD5-A48BFE982574}"/>
                </c:ext>
              </c:extLst>
            </c:dLbl>
            <c:dLbl>
              <c:idx val="4"/>
              <c:tx>
                <c:strRef>
                  <c:f>'графіки '!$C$479</c:f>
                  <c:strCache>
                    <c:ptCount val="1"/>
                    <c:pt idx="0">
                      <c:v>Біляївський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{F10C1EF0-D3FF-45B6-9661-255F5DCB0EFE}</c15:txfldGUID>
                      <c15:f>'графіки '!$C$479</c15:f>
                      <c15:dlblFieldTableCache>
                        <c:ptCount val="1"/>
                        <c:pt idx="0">
                          <c:v>Біляївський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D730-4CA7-AAD5-A48BFE982574}"/>
                </c:ext>
              </c:extLst>
            </c:dLbl>
            <c:dLbl>
              <c:idx val="5"/>
              <c:tx>
                <c:strRef>
                  <c:f>'графіки '!$C$480</c:f>
                  <c:strCache>
                    <c:ptCount val="1"/>
                    <c:pt idx="0">
                      <c:v>Великомихайлівський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{86C21A16-ED4A-4437-96DF-7691BE70CFBF}</c15:txfldGUID>
                      <c15:f>'графіки '!$C$480</c15:f>
                      <c15:dlblFieldTableCache>
                        <c:ptCount val="1"/>
                        <c:pt idx="0">
                          <c:v>Великомихайлівський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D730-4CA7-AAD5-A48BFE982574}"/>
                </c:ext>
              </c:extLst>
            </c:dLbl>
            <c:dLbl>
              <c:idx val="6"/>
              <c:tx>
                <c:strRef>
                  <c:f>'графіки '!$C$481</c:f>
                  <c:strCache>
                    <c:ptCount val="1"/>
                    <c:pt idx="0">
                      <c:v>Доброславський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{00D2EC48-6F4B-49B5-AADB-65370E5D82CA}</c15:txfldGUID>
                      <c15:f>'графіки '!$C$481</c15:f>
                      <c15:dlblFieldTableCache>
                        <c:ptCount val="1"/>
                        <c:pt idx="0">
                          <c:v>Доброславський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D730-4CA7-AAD5-A48BFE982574}"/>
                </c:ext>
              </c:extLst>
            </c:dLbl>
            <c:dLbl>
              <c:idx val="7"/>
              <c:tx>
                <c:strRef>
                  <c:f>'графіки '!$C$482</c:f>
                  <c:strCache>
                    <c:ptCount val="1"/>
                    <c:pt idx="0">
                      <c:v>Ізмаїльський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{512559ED-1352-4697-986A-F93766497F24}</c15:txfldGUID>
                      <c15:f>'графіки '!$C$482</c15:f>
                      <c15:dlblFieldTableCache>
                        <c:ptCount val="1"/>
                        <c:pt idx="0">
                          <c:v>Ізмаїльський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D730-4CA7-AAD5-A48BFE982574}"/>
                </c:ext>
              </c:extLst>
            </c:dLbl>
            <c:dLbl>
              <c:idx val="8"/>
              <c:tx>
                <c:strRef>
                  <c:f>'графіки '!$C$483</c:f>
                  <c:strCache>
                    <c:ptCount val="1"/>
                    <c:pt idx="0">
                      <c:v>Подільський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{8ED4DF8D-B4BC-49F1-93CE-EBC44CF4E950}</c15:txfldGUID>
                      <c15:f>'графіки '!$C$483</c15:f>
                      <c15:dlblFieldTableCache>
                        <c:ptCount val="1"/>
                        <c:pt idx="0">
                          <c:v>Подільський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D730-4CA7-AAD5-A48BFE982574}"/>
                </c:ext>
              </c:extLst>
            </c:dLbl>
            <c:dLbl>
              <c:idx val="9"/>
              <c:tx>
                <c:strRef>
                  <c:f>'графіки '!$C$484</c:f>
                  <c:strCache>
                    <c:ptCount val="1"/>
                    <c:pt idx="0">
                      <c:v>Роздільнянський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{031ACCF0-D063-4304-BFEC-19CBB1383632}</c15:txfldGUID>
                      <c15:f>'графіки '!$C$484</c15:f>
                      <c15:dlblFieldTableCache>
                        <c:ptCount val="1"/>
                        <c:pt idx="0">
                          <c:v>Роздільнянський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D730-4CA7-AAD5-A48BFE982574}"/>
                </c:ext>
              </c:extLst>
            </c:dLbl>
            <c:dLbl>
              <c:idx val="10"/>
              <c:tx>
                <c:strRef>
                  <c:f>'графіки '!$C$485</c:f>
                  <c:strCache>
                    <c:ptCount val="1"/>
                    <c:pt idx="0">
                      <c:v>Чорноморський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{0BF504C0-68B1-4942-BD48-D8BFD417B4F8}</c15:txfldGUID>
                      <c15:f>'графіки '!$C$485</c15:f>
                      <c15:dlblFieldTableCache>
                        <c:ptCount val="1"/>
                        <c:pt idx="0">
                          <c:v>Чорноморський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D730-4CA7-AAD5-A48BFE982574}"/>
                </c:ext>
              </c:extLst>
            </c:dLbl>
            <c:dLbl>
              <c:idx val="11"/>
              <c:tx>
                <c:strRef>
                  <c:f>'графіки '!$C$486</c:f>
                  <c:strCache>
                    <c:ptCount val="1"/>
                    <c:pt idx="0">
                      <c:v>Перший окружний суд  міста Одеси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{1B353C53-0E6E-4471-B469-E476DD9ED13B}</c15:txfldGUID>
                      <c15:f>'графіки '!$C$486</c15:f>
                      <c15:dlblFieldTableCache>
                        <c:ptCount val="1"/>
                        <c:pt idx="0">
                          <c:v>Перший окружний суд  міста Одеси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D730-4CA7-AAD5-A48BFE982574}"/>
                </c:ext>
              </c:extLst>
            </c:dLbl>
            <c:dLbl>
              <c:idx val="12"/>
              <c:tx>
                <c:strRef>
                  <c:f>'графіки '!$C$487</c:f>
                  <c:strCache>
                    <c:ptCount val="1"/>
                    <c:pt idx="0">
                      <c:v>Другий окружний суд  міста Одеси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{604B7651-DECC-4A3D-86F4-D708ACBD7103}</c15:txfldGUID>
                      <c15:f>'графіки '!$C$487</c15:f>
                      <c15:dlblFieldTableCache>
                        <c:ptCount val="1"/>
                        <c:pt idx="0">
                          <c:v>Другий окружний суд  міста Одеси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D730-4CA7-AAD5-A48BFE982574}"/>
                </c:ext>
              </c:extLst>
            </c:dLbl>
            <c:dLbl>
              <c:idx val="13"/>
              <c:tx>
                <c:strRef>
                  <c:f>'графіки '!$C$488</c:f>
                  <c:strCache>
                    <c:ptCount val="1"/>
                    <c:pt idx="0">
                      <c:v>Третій окружний суд  міста Одеси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{1E8FC253-53A9-41BC-B55C-1AFCA08EE667}</c15:txfldGUID>
                      <c15:f>'графіки '!$C$488</c15:f>
                      <c15:dlblFieldTableCache>
                        <c:ptCount val="1"/>
                        <c:pt idx="0">
                          <c:v>Третій окружний суд  міста Одеси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D730-4CA7-AAD5-A48BFE982574}"/>
                </c:ext>
              </c:extLst>
            </c:dLbl>
            <c:dLbl>
              <c:idx val="14"/>
              <c:tx>
                <c:strRef>
                  <c:f>'графіки '!$C$489</c:f>
                  <c:strCache>
                    <c:ptCount val="1"/>
                    <c:pt idx="0">
                      <c:v>Четвертий окружний суд  міста Одеси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{FA0586EB-8920-4A58-8E8D-67B471449FF6}</c15:txfldGUID>
                      <c15:f>'графіки '!$C$489</c15:f>
                      <c15:dlblFieldTableCache>
                        <c:ptCount val="1"/>
                        <c:pt idx="0">
                          <c:v>Четвертий окружний суд  міста Одеси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D730-4CA7-AAD5-A48BFE982574}"/>
                </c:ext>
              </c:extLst>
            </c:dLbl>
            <c:dLbl>
              <c:idx val="15"/>
              <c:tx>
                <c:strRef>
                  <c:f>'графіки '!$C$490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{A5E2A024-8E7C-4369-8DF9-1D4E0F6A0954}</c15:txfldGUID>
                      <c15:f>'графіки '!$C$490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D730-4CA7-AAD5-A48BFE982574}"/>
                </c:ext>
              </c:extLst>
            </c:dLbl>
            <c:dLbl>
              <c:idx val="16"/>
              <c:tx>
                <c:strRef>
                  <c:f>'графіки '!$C$491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{E32A8D66-0E7C-40EA-92F8-B13A7DD30479}</c15:txfldGUID>
                      <c15:f>'графіки '!$C$491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D730-4CA7-AAD5-A48BFE982574}"/>
                </c:ext>
              </c:extLst>
            </c:dLbl>
            <c:dLbl>
              <c:idx val="17"/>
              <c:tx>
                <c:strRef>
                  <c:f>'графіки '!$C$492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{85EFBA47-A11D-4D53-8374-9CADEEB7E6B0}</c15:txfldGUID>
                      <c15:f>'графіки '!$C$492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D730-4CA7-AAD5-A48BFE982574}"/>
                </c:ext>
              </c:extLst>
            </c:dLbl>
            <c:dLbl>
              <c:idx val="18"/>
              <c:tx>
                <c:strRef>
                  <c:f>'графіки '!$C$493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{C3EF58A2-6F1C-43C8-A7F7-4D0E3ED5C5EA}</c15:txfldGUID>
                      <c15:f>'графіки '!$C$493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D730-4CA7-AAD5-A48BFE982574}"/>
                </c:ext>
              </c:extLst>
            </c:dLbl>
            <c:dLbl>
              <c:idx val="19"/>
              <c:tx>
                <c:strRef>
                  <c:f>'графіки '!$C$494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{4EE97CB8-5155-469E-BAA5-B354EFB750F3}</c15:txfldGUID>
                      <c15:f>'графіки '!$C$494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D730-4CA7-AAD5-A48BFE982574}"/>
                </c:ext>
              </c:extLst>
            </c:dLbl>
            <c:dLbl>
              <c:idx val="20"/>
              <c:tx>
                <c:strRef>
                  <c:f>'графіки '!$C$495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{D7BE0B9C-C480-454B-9755-74DD225E5326}</c15:txfldGUID>
                      <c15:f>'графіки '!$C$495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D730-4CA7-AAD5-A48BFE982574}"/>
                </c:ext>
              </c:extLst>
            </c:dLbl>
            <c:dLbl>
              <c:idx val="21"/>
              <c:tx>
                <c:strRef>
                  <c:f>'графіки '!$C$496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{0D9176C8-754B-4D6C-8985-79AA049F31E7}</c15:txfldGUID>
                      <c15:f>'графіки '!$C$496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D730-4CA7-AAD5-A48BFE982574}"/>
                </c:ext>
              </c:extLst>
            </c:dLbl>
            <c:dLbl>
              <c:idx val="22"/>
              <c:tx>
                <c:strRef>
                  <c:f>'графіки '!$C$497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{6FEA52E1-E57F-4DA2-90A5-8F513FB179B6}</c15:txfldGUID>
                      <c15:f>'графіки '!$C$497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D730-4CA7-AAD5-A48BFE982574}"/>
                </c:ext>
              </c:extLst>
            </c:dLbl>
            <c:dLbl>
              <c:idx val="23"/>
              <c:tx>
                <c:strRef>
                  <c:f>'графіки '!$C$498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{C9740392-2285-40D6-AAB2-E2D0ED745632}</c15:txfldGUID>
                      <c15:f>'графіки '!$C$498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D730-4CA7-AAD5-A48BFE982574}"/>
                </c:ext>
              </c:extLst>
            </c:dLbl>
            <c:dLbl>
              <c:idx val="24"/>
              <c:tx>
                <c:strRef>
                  <c:f>'графіки '!$C$499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{7473A00C-6A27-4943-A507-50FD2C9E5C02}</c15:txfldGUID>
                      <c15:f>'графіки '!$C$499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D730-4CA7-AAD5-A48BFE982574}"/>
                </c:ext>
              </c:extLst>
            </c:dLbl>
            <c:dLbl>
              <c:idx val="25"/>
              <c:tx>
                <c:strRef>
                  <c:f>'графіки '!$C$500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{C408D434-909F-46A4-9ACE-B6CABA7E5342}</c15:txfldGUID>
                      <c15:f>'графіки '!$C$500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D730-4CA7-AAD5-A48BFE982574}"/>
                </c:ext>
              </c:extLst>
            </c:dLbl>
            <c:dLbl>
              <c:idx val="26"/>
              <c:tx>
                <c:strRef>
                  <c:f>'графіки '!$C$501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{4FE6D9A1-488B-4E6C-9337-3849C781C2FA}</c15:txfldGUID>
                      <c15:f>'графіки '!$C$501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D730-4CA7-AAD5-A48BFE982574}"/>
                </c:ext>
              </c:extLst>
            </c:dLbl>
            <c:dLbl>
              <c:idx val="27"/>
              <c:tx>
                <c:strRef>
                  <c:f>'графіки '!$C$502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{8D778CBB-28E5-4D01-8A9F-0CC9E298CAF4}</c15:txfldGUID>
                      <c15:f>'графіки '!$C$502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D730-4CA7-AAD5-A48BFE982574}"/>
                </c:ext>
              </c:extLst>
            </c:dLbl>
            <c:dLbl>
              <c:idx val="28"/>
              <c:tx>
                <c:strRef>
                  <c:f>'графіки '!$C$503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{03933635-58F1-4FE5-BB9A-82EAC7BDA3D2}</c15:txfldGUID>
                      <c15:f>'графіки '!$C$503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C-D730-4CA7-AAD5-A48BFE982574}"/>
                </c:ext>
              </c:extLst>
            </c:dLbl>
            <c:dLbl>
              <c:idx val="29"/>
              <c:tx>
                <c:strRef>
                  <c:f>'графіки '!$C$504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{33B07094-F3E7-4E1A-B3B7-D5AE68863B54}</c15:txfldGUID>
                      <c15:f>'графіки '!$C$504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D-D730-4CA7-AAD5-A48BFE982574}"/>
                </c:ext>
              </c:extLst>
            </c:dLbl>
            <c:dLbl>
              <c:idx val="30"/>
              <c:tx>
                <c:strRef>
                  <c:f>'графіки '!$C$505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{ADB2112F-B3AF-4A8D-84B2-47EC13BB307E}</c15:txfldGUID>
                      <c15:f>'графіки '!$C$505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E-D730-4CA7-AAD5-A48BFE982574}"/>
                </c:ext>
              </c:extLst>
            </c:dLbl>
            <c:dLbl>
              <c:idx val="31"/>
              <c:tx>
                <c:strRef>
                  <c:f>'графіки '!$C$506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{3F9F626E-BF0C-47E6-AED3-BE34A4C8C80C}</c15:txfldGUID>
                      <c15:f>'графіки '!$C$506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F-D730-4CA7-AAD5-A48BFE982574}"/>
                </c:ext>
              </c:extLst>
            </c:dLbl>
            <c:dLbl>
              <c:idx val="32"/>
              <c:tx>
                <c:strRef>
                  <c:f>'графіки '!$C$507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{E74CBB1E-6819-4854-A5E4-39AE5D1ACF7F}</c15:txfldGUID>
                      <c15:f>'графіки '!$C$507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0-D730-4CA7-AAD5-A48BFE98257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'!$F$475:$F$507</c:f>
              <c:numCache>
                <c:formatCode>#,##0_ ;[Red]\-#,##0\ </c:formatCode>
                <c:ptCount val="33"/>
                <c:pt idx="0">
                  <c:v>1128.692</c:v>
                </c:pt>
                <c:pt idx="1">
                  <c:v>1154.0574999999999</c:v>
                </c:pt>
                <c:pt idx="2">
                  <c:v>448.09989999999999</c:v>
                </c:pt>
                <c:pt idx="3">
                  <c:v>1110.9395</c:v>
                </c:pt>
                <c:pt idx="4">
                  <c:v>1075.9125999999999</c:v>
                </c:pt>
                <c:pt idx="5">
                  <c:v>525.05340000000001</c:v>
                </c:pt>
                <c:pt idx="6">
                  <c:v>973.62660000000005</c:v>
                </c:pt>
                <c:pt idx="7">
                  <c:v>2422.9497000000001</c:v>
                </c:pt>
                <c:pt idx="8">
                  <c:v>816.07389999999998</c:v>
                </c:pt>
                <c:pt idx="9">
                  <c:v>719.37670000000003</c:v>
                </c:pt>
                <c:pt idx="10">
                  <c:v>2101.0466999999999</c:v>
                </c:pt>
                <c:pt idx="11">
                  <c:v>3066.7701999999999</c:v>
                </c:pt>
                <c:pt idx="12">
                  <c:v>4593.8903</c:v>
                </c:pt>
                <c:pt idx="13">
                  <c:v>5602.4457000000002</c:v>
                </c:pt>
                <c:pt idx="14">
                  <c:v>3396.5138000000002</c:v>
                </c:pt>
              </c:numCache>
            </c:numRef>
          </c:xVal>
          <c:yVal>
            <c:numRef>
              <c:f>'графіки '!$E$475:$E$507</c:f>
              <c:numCache>
                <c:formatCode>#,##0.0_ ;[Red]\-#,##0.0\ </c:formatCode>
                <c:ptCount val="33"/>
                <c:pt idx="0">
                  <c:v>12406.912</c:v>
                </c:pt>
                <c:pt idx="1">
                  <c:v>12747.578969999999</c:v>
                </c:pt>
                <c:pt idx="2">
                  <c:v>5859.0940300000002</c:v>
                </c:pt>
                <c:pt idx="3">
                  <c:v>8832.6372599999995</c:v>
                </c:pt>
                <c:pt idx="4">
                  <c:v>8897.167660000001</c:v>
                </c:pt>
                <c:pt idx="5">
                  <c:v>7380.6545900000001</c:v>
                </c:pt>
                <c:pt idx="6">
                  <c:v>7259.5146899999991</c:v>
                </c:pt>
                <c:pt idx="7">
                  <c:v>24418.431150000004</c:v>
                </c:pt>
                <c:pt idx="8">
                  <c:v>10047.12113</c:v>
                </c:pt>
                <c:pt idx="9">
                  <c:v>9361.0955599999998</c:v>
                </c:pt>
                <c:pt idx="10">
                  <c:v>12383.829030000001</c:v>
                </c:pt>
                <c:pt idx="11">
                  <c:v>19664.675259999996</c:v>
                </c:pt>
                <c:pt idx="12">
                  <c:v>25946.028520000003</c:v>
                </c:pt>
                <c:pt idx="13">
                  <c:v>25231.974889999998</c:v>
                </c:pt>
                <c:pt idx="14">
                  <c:v>28146.471719999998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1-D730-4CA7-AAD5-A48BFE98257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1520000"/>
        <c:axId val="131521920"/>
      </c:scatterChart>
      <c:valAx>
        <c:axId val="131520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1521920"/>
        <c:crosses val="autoZero"/>
        <c:crossBetween val="midCat"/>
      </c:valAx>
      <c:valAx>
        <c:axId val="131521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1520000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ОС Полтавської області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'!$C$510</c:f>
                  <c:strCache>
                    <c:ptCount val="1"/>
                    <c:pt idx="0">
                      <c:v>Гадяцький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{7668368D-5BF2-4F9F-8681-46802B8C878D}</c15:txfldGUID>
                      <c15:f>'графіки '!$C$510</c15:f>
                      <c15:dlblFieldTableCache>
                        <c:ptCount val="1"/>
                        <c:pt idx="0">
                          <c:v>Гадяцький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A50B-460B-8EF3-62BB03CF40DC}"/>
                </c:ext>
              </c:extLst>
            </c:dLbl>
            <c:dLbl>
              <c:idx val="1"/>
              <c:tx>
                <c:strRef>
                  <c:f>'графіки '!$C$511</c:f>
                  <c:strCache>
                    <c:ptCount val="1"/>
                    <c:pt idx="0">
                      <c:v>Глобинський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{5870C9D2-8E44-40DC-9565-287484C5AA5B}</c15:txfldGUID>
                      <c15:f>'графіки '!$C$511</c15:f>
                      <c15:dlblFieldTableCache>
                        <c:ptCount val="1"/>
                        <c:pt idx="0">
                          <c:v>Глобинський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A50B-460B-8EF3-62BB03CF40DC}"/>
                </c:ext>
              </c:extLst>
            </c:dLbl>
            <c:dLbl>
              <c:idx val="2"/>
              <c:tx>
                <c:strRef>
                  <c:f>'графіки '!$C$512</c:f>
                  <c:strCache>
                    <c:ptCount val="1"/>
                    <c:pt idx="0">
                      <c:v>Горішньоплавнівський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{121AA383-3CCD-48CC-9092-084DA5D94938}</c15:txfldGUID>
                      <c15:f>'графіки '!$C$512</c15:f>
                      <c15:dlblFieldTableCache>
                        <c:ptCount val="1"/>
                        <c:pt idx="0">
                          <c:v>Горішньоплавнівський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A50B-460B-8EF3-62BB03CF40DC}"/>
                </c:ext>
              </c:extLst>
            </c:dLbl>
            <c:dLbl>
              <c:idx val="3"/>
              <c:tx>
                <c:strRef>
                  <c:f>'графіки '!$C$513</c:f>
                  <c:strCache>
                    <c:ptCount val="1"/>
                    <c:pt idx="0">
                      <c:v>Диканський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{8B0F8D49-4232-43B0-A3BF-0FBEB1C1ACF6}</c15:txfldGUID>
                      <c15:f>'графіки '!$C$513</c15:f>
                      <c15:dlblFieldTableCache>
                        <c:ptCount val="1"/>
                        <c:pt idx="0">
                          <c:v>Диканський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A50B-460B-8EF3-62BB03CF40DC}"/>
                </c:ext>
              </c:extLst>
            </c:dLbl>
            <c:dLbl>
              <c:idx val="4"/>
              <c:tx>
                <c:strRef>
                  <c:f>'графіки '!$C$514</c:f>
                  <c:strCache>
                    <c:ptCount val="1"/>
                    <c:pt idx="0">
                      <c:v>Карлівський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{FEB1BEBB-7B48-492F-8CE9-6A35A5CE455D}</c15:txfldGUID>
                      <c15:f>'графіки '!$C$514</c15:f>
                      <c15:dlblFieldTableCache>
                        <c:ptCount val="1"/>
                        <c:pt idx="0">
                          <c:v>Карлівський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A50B-460B-8EF3-62BB03CF40DC}"/>
                </c:ext>
              </c:extLst>
            </c:dLbl>
            <c:dLbl>
              <c:idx val="5"/>
              <c:tx>
                <c:strRef>
                  <c:f>'графіки '!$C$515</c:f>
                  <c:strCache>
                    <c:ptCount val="1"/>
                    <c:pt idx="0">
                      <c:v>Кобеляцький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{C8937AEF-1A48-4D0A-A644-B1428F43F700}</c15:txfldGUID>
                      <c15:f>'графіки '!$C$515</c15:f>
                      <c15:dlblFieldTableCache>
                        <c:ptCount val="1"/>
                        <c:pt idx="0">
                          <c:v>Кобеляцький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A50B-460B-8EF3-62BB03CF40DC}"/>
                </c:ext>
              </c:extLst>
            </c:dLbl>
            <c:dLbl>
              <c:idx val="6"/>
              <c:tx>
                <c:strRef>
                  <c:f>'графіки '!$C$516</c:f>
                  <c:strCache>
                    <c:ptCount val="1"/>
                    <c:pt idx="0">
                      <c:v>Кременчуцький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{7B86BD0C-D180-4C97-94C9-4A2F87053A4E}</c15:txfldGUID>
                      <c15:f>'графіки '!$C$516</c15:f>
                      <c15:dlblFieldTableCache>
                        <c:ptCount val="1"/>
                        <c:pt idx="0">
                          <c:v>Кременчуцький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A50B-460B-8EF3-62BB03CF40DC}"/>
                </c:ext>
              </c:extLst>
            </c:dLbl>
            <c:dLbl>
              <c:idx val="7"/>
              <c:tx>
                <c:strRef>
                  <c:f>'графіки '!$C$517</c:f>
                  <c:strCache>
                    <c:ptCount val="1"/>
                    <c:pt idx="0">
                      <c:v>Лубенський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{04577225-5819-4302-AA7F-576B5C534384}</c15:txfldGUID>
                      <c15:f>'графіки '!$C$517</c15:f>
                      <c15:dlblFieldTableCache>
                        <c:ptCount val="1"/>
                        <c:pt idx="0">
                          <c:v>Лубенський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A50B-460B-8EF3-62BB03CF40DC}"/>
                </c:ext>
              </c:extLst>
            </c:dLbl>
            <c:dLbl>
              <c:idx val="8"/>
              <c:tx>
                <c:strRef>
                  <c:f>'графіки '!$C$518</c:f>
                  <c:strCache>
                    <c:ptCount val="1"/>
                    <c:pt idx="0">
                      <c:v>Миргородський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{0373C593-0F4D-4A18-906A-67F0A7D33779}</c15:txfldGUID>
                      <c15:f>'графіки '!$C$518</c15:f>
                      <c15:dlblFieldTableCache>
                        <c:ptCount val="1"/>
                        <c:pt idx="0">
                          <c:v>Миргородський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A50B-460B-8EF3-62BB03CF40DC}"/>
                </c:ext>
              </c:extLst>
            </c:dLbl>
            <c:dLbl>
              <c:idx val="9"/>
              <c:tx>
                <c:strRef>
                  <c:f>'графіки '!$C$519</c:f>
                  <c:strCache>
                    <c:ptCount val="1"/>
                    <c:pt idx="0">
                      <c:v>Окружний суд міста Полтави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{93440157-9AB1-49BA-8794-893ECDEFB352}</c15:txfldGUID>
                      <c15:f>'графіки '!$C$519</c15:f>
                      <c15:dlblFieldTableCache>
                        <c:ptCount val="1"/>
                        <c:pt idx="0">
                          <c:v>Окружний суд міста Полтави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A50B-460B-8EF3-62BB03CF40DC}"/>
                </c:ext>
              </c:extLst>
            </c:dLbl>
            <c:dLbl>
              <c:idx val="10"/>
              <c:tx>
                <c:strRef>
                  <c:f>'графіки '!$C$520</c:f>
                  <c:strCache>
                    <c:ptCount val="1"/>
                    <c:pt idx="0">
                      <c:v>Пирятинський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{3AEFF6DA-98E1-40B9-A742-0526187AC754}</c15:txfldGUID>
                      <c15:f>'графіки '!$C$520</c15:f>
                      <c15:dlblFieldTableCache>
                        <c:ptCount val="1"/>
                        <c:pt idx="0">
                          <c:v>Пирятинський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A50B-460B-8EF3-62BB03CF40DC}"/>
                </c:ext>
              </c:extLst>
            </c:dLbl>
            <c:dLbl>
              <c:idx val="11"/>
              <c:tx>
                <c:strRef>
                  <c:f>'графіки '!$C$521</c:f>
                  <c:strCache>
                    <c:ptCount val="1"/>
                    <c:pt idx="0">
                      <c:v>Полтавський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{41C91647-0DA3-4FCB-BF67-92E6EB9989C0}</c15:txfldGUID>
                      <c15:f>'графіки '!$C$521</c15:f>
                      <c15:dlblFieldTableCache>
                        <c:ptCount val="1"/>
                        <c:pt idx="0">
                          <c:v>Полтавський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A50B-460B-8EF3-62BB03CF40DC}"/>
                </c:ext>
              </c:extLst>
            </c:dLbl>
            <c:dLbl>
              <c:idx val="12"/>
              <c:tx>
                <c:strRef>
                  <c:f>'графіки '!$C$522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{F1935D6D-C1F1-4928-932D-45770332C3D6}</c15:txfldGUID>
                      <c15:f>'графіки '!$C$522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A50B-460B-8EF3-62BB03CF40DC}"/>
                </c:ext>
              </c:extLst>
            </c:dLbl>
            <c:dLbl>
              <c:idx val="13"/>
              <c:tx>
                <c:strRef>
                  <c:f>'графіки '!$C$523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{410F935F-BE4A-47AD-8B4A-638AD2316B5C}</c15:txfldGUID>
                      <c15:f>'графіки '!$C$523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A50B-460B-8EF3-62BB03CF40DC}"/>
                </c:ext>
              </c:extLst>
            </c:dLbl>
            <c:dLbl>
              <c:idx val="14"/>
              <c:tx>
                <c:strRef>
                  <c:f>'графіки '!$C$524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{1852CE44-9AAB-430D-ABDD-F26424BE78C4}</c15:txfldGUID>
                      <c15:f>'графіки '!$C$524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A50B-460B-8EF3-62BB03CF40DC}"/>
                </c:ext>
              </c:extLst>
            </c:dLbl>
            <c:dLbl>
              <c:idx val="15"/>
              <c:tx>
                <c:strRef>
                  <c:f>'графіки '!$C$525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{C6A68BAF-0923-4C7B-9B58-FFC129CB8F6D}</c15:txfldGUID>
                      <c15:f>'графіки '!$C$525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A50B-460B-8EF3-62BB03CF40DC}"/>
                </c:ext>
              </c:extLst>
            </c:dLbl>
            <c:dLbl>
              <c:idx val="16"/>
              <c:tx>
                <c:strRef>
                  <c:f>'графіки '!$C$526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{2C8AA5CC-18BB-4ECC-8CC5-D1DF8C15E7B0}</c15:txfldGUID>
                      <c15:f>'графіки '!$C$526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A50B-460B-8EF3-62BB03CF40DC}"/>
                </c:ext>
              </c:extLst>
            </c:dLbl>
            <c:dLbl>
              <c:idx val="17"/>
              <c:tx>
                <c:strRef>
                  <c:f>'графіки '!$C$527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{301153C6-4571-4585-A083-8BDF3D887B5F}</c15:txfldGUID>
                      <c15:f>'графіки '!$C$527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A50B-460B-8EF3-62BB03CF40DC}"/>
                </c:ext>
              </c:extLst>
            </c:dLbl>
            <c:dLbl>
              <c:idx val="18"/>
              <c:tx>
                <c:strRef>
                  <c:f>'графіки '!$C$528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{9A990E6A-D87D-4AFB-BEA2-59EA8488DD5E}</c15:txfldGUID>
                      <c15:f>'графіки '!$C$528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A50B-460B-8EF3-62BB03CF40DC}"/>
                </c:ext>
              </c:extLst>
            </c:dLbl>
            <c:dLbl>
              <c:idx val="19"/>
              <c:tx>
                <c:strRef>
                  <c:f>'графіки '!$C$529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{A1D37E22-9225-4391-A811-CFAE0FF68401}</c15:txfldGUID>
                      <c15:f>'графіки '!$C$529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A50B-460B-8EF3-62BB03CF40DC}"/>
                </c:ext>
              </c:extLst>
            </c:dLbl>
            <c:dLbl>
              <c:idx val="20"/>
              <c:tx>
                <c:strRef>
                  <c:f>'графіки '!$C$530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{04C1A3EE-42F6-47AC-9268-216FA1A8814B}</c15:txfldGUID>
                      <c15:f>'графіки '!$C$530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A50B-460B-8EF3-62BB03CF40DC}"/>
                </c:ext>
              </c:extLst>
            </c:dLbl>
            <c:dLbl>
              <c:idx val="21"/>
              <c:tx>
                <c:strRef>
                  <c:f>'графіки '!$C$531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{9A340ED9-731F-49AB-B67C-4A08C18DDB1D}</c15:txfldGUID>
                      <c15:f>'графіки '!$C$531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A50B-460B-8EF3-62BB03CF40DC}"/>
                </c:ext>
              </c:extLst>
            </c:dLbl>
            <c:dLbl>
              <c:idx val="22"/>
              <c:tx>
                <c:strRef>
                  <c:f>'графіки '!$C$532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{3695C4D2-A9EE-4613-AF86-E3285EAFC43F}</c15:txfldGUID>
                      <c15:f>'графіки '!$C$532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A50B-460B-8EF3-62BB03CF40DC}"/>
                </c:ext>
              </c:extLst>
            </c:dLbl>
            <c:dLbl>
              <c:idx val="23"/>
              <c:tx>
                <c:strRef>
                  <c:f>'графіки '!$C$533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{590B4AD6-1363-4696-88D7-274A797512F0}</c15:txfldGUID>
                      <c15:f>'графіки '!$C$533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A50B-460B-8EF3-62BB03CF40DC}"/>
                </c:ext>
              </c:extLst>
            </c:dLbl>
            <c:dLbl>
              <c:idx val="24"/>
              <c:tx>
                <c:strRef>
                  <c:f>'графіки '!$C$534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{216B7924-E65E-4DA9-AFFF-698383D750FC}</c15:txfldGUID>
                      <c15:f>'графіки '!$C$534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A50B-460B-8EF3-62BB03CF40DC}"/>
                </c:ext>
              </c:extLst>
            </c:dLbl>
            <c:dLbl>
              <c:idx val="25"/>
              <c:tx>
                <c:strRef>
                  <c:f>'графіки '!$C$535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{AA5D0DB8-9DC1-4238-9C1F-3EF9A8F46217}</c15:txfldGUID>
                      <c15:f>'графіки '!$C$535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A50B-460B-8EF3-62BB03CF40DC}"/>
                </c:ext>
              </c:extLst>
            </c:dLbl>
            <c:dLbl>
              <c:idx val="26"/>
              <c:tx>
                <c:strRef>
                  <c:f>'графіки '!$C$536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{8F140160-4155-496D-AF02-7A017ABD5E86}</c15:txfldGUID>
                      <c15:f>'графіки '!$C$536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A50B-460B-8EF3-62BB03CF40DC}"/>
                </c:ext>
              </c:extLst>
            </c:dLbl>
            <c:dLbl>
              <c:idx val="27"/>
              <c:tx>
                <c:strRef>
                  <c:f>'графіки '!$C$537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{D5F8A0B9-8814-4923-A64F-82695264F360}</c15:txfldGUID>
                      <c15:f>'графіки '!$C$537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A50B-460B-8EF3-62BB03CF40DC}"/>
                </c:ext>
              </c:extLst>
            </c:dLbl>
            <c:dLbl>
              <c:idx val="28"/>
              <c:tx>
                <c:strRef>
                  <c:f>'графіки '!$C$538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{A715CA5F-C4DA-468D-B9AD-C75DCAA89813}</c15:txfldGUID>
                      <c15:f>'графіки '!$C$538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C-A50B-460B-8EF3-62BB03CF40DC}"/>
                </c:ext>
              </c:extLst>
            </c:dLbl>
            <c:dLbl>
              <c:idx val="29"/>
              <c:tx>
                <c:strRef>
                  <c:f>'графіки '!$C$539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{0B0264C8-F0E8-431E-AB72-39D46DC79A89}</c15:txfldGUID>
                      <c15:f>'графіки '!$C$539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D-A50B-460B-8EF3-62BB03CF40DC}"/>
                </c:ext>
              </c:extLst>
            </c:dLbl>
            <c:dLbl>
              <c:idx val="30"/>
              <c:tx>
                <c:strRef>
                  <c:f>'графіки '!$C$540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{A5319C4B-2EA8-47F5-A787-B07BFDB48810}</c15:txfldGUID>
                      <c15:f>'графіки '!$C$540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E-A50B-460B-8EF3-62BB03CF40D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'!$F$510:$F$540</c:f>
              <c:numCache>
                <c:formatCode>#,##0_ ;[Red]\-#,##0\ </c:formatCode>
                <c:ptCount val="31"/>
                <c:pt idx="0">
                  <c:v>811.798</c:v>
                </c:pt>
                <c:pt idx="1">
                  <c:v>1138.5104000000001</c:v>
                </c:pt>
                <c:pt idx="2">
                  <c:v>664.1114</c:v>
                </c:pt>
                <c:pt idx="3">
                  <c:v>381.2115</c:v>
                </c:pt>
                <c:pt idx="4">
                  <c:v>966.01260000000002</c:v>
                </c:pt>
                <c:pt idx="5">
                  <c:v>839.01050000000009</c:v>
                </c:pt>
                <c:pt idx="6">
                  <c:v>3618.2051000000001</c:v>
                </c:pt>
                <c:pt idx="7">
                  <c:v>1439.1366</c:v>
                </c:pt>
                <c:pt idx="8">
                  <c:v>1162.4601</c:v>
                </c:pt>
                <c:pt idx="9">
                  <c:v>5059.8049000000001</c:v>
                </c:pt>
                <c:pt idx="10">
                  <c:v>641.21019999999999</c:v>
                </c:pt>
                <c:pt idx="11">
                  <c:v>703.93059999999991</c:v>
                </c:pt>
              </c:numCache>
            </c:numRef>
          </c:xVal>
          <c:yVal>
            <c:numRef>
              <c:f>'графіки '!$E$510:$E$540</c:f>
              <c:numCache>
                <c:formatCode>#,##0.0_ ;[Red]\-#,##0.0\ </c:formatCode>
                <c:ptCount val="31"/>
                <c:pt idx="0">
                  <c:v>7126.5675199999996</c:v>
                </c:pt>
                <c:pt idx="1">
                  <c:v>8801.2443399999993</c:v>
                </c:pt>
                <c:pt idx="2">
                  <c:v>5604.2915000000003</c:v>
                </c:pt>
                <c:pt idx="3">
                  <c:v>6289.3186000000005</c:v>
                </c:pt>
                <c:pt idx="4">
                  <c:v>7099.8798699999998</c:v>
                </c:pt>
                <c:pt idx="5">
                  <c:v>6804.1887700000007</c:v>
                </c:pt>
                <c:pt idx="6">
                  <c:v>21884.006410000002</c:v>
                </c:pt>
                <c:pt idx="7">
                  <c:v>10298.05205</c:v>
                </c:pt>
                <c:pt idx="8">
                  <c:v>10339.025920000002</c:v>
                </c:pt>
                <c:pt idx="9">
                  <c:v>34109.235569999997</c:v>
                </c:pt>
                <c:pt idx="10">
                  <c:v>8210.8149599999997</c:v>
                </c:pt>
                <c:pt idx="11">
                  <c:v>9213.8184099999999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F-A50B-460B-8EF3-62BB03CF40D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1606016"/>
        <c:axId val="131607936"/>
      </c:scatterChart>
      <c:valAx>
        <c:axId val="131606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1607936"/>
        <c:crosses val="autoZero"/>
        <c:crossBetween val="midCat"/>
      </c:valAx>
      <c:valAx>
        <c:axId val="13160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1606016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>
              <a:defRPr/>
            </a:pPr>
            <a:r>
              <a:rPr lang="uk-UA" sz="1800" b="1" i="0" u="sng" baseline="0">
                <a:effectLst/>
              </a:rPr>
              <a:t>ОС Рівненської області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'!$C$543</c:f>
                  <c:strCache>
                    <c:ptCount val="1"/>
                    <c:pt idx="0">
                      <c:v>Володимирецький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{4FCDF6C2-68CF-46DA-BFA6-716A2EF40419}</c15:txfldGUID>
                      <c15:f>'графіки '!$C$543</c15:f>
                      <c15:dlblFieldTableCache>
                        <c:ptCount val="1"/>
                        <c:pt idx="0">
                          <c:v>Володимирецький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FAE4-4249-BAB7-8AC64EE806A9}"/>
                </c:ext>
              </c:extLst>
            </c:dLbl>
            <c:dLbl>
              <c:idx val="1"/>
              <c:tx>
                <c:strRef>
                  <c:f>'графіки '!$C$544</c:f>
                  <c:strCache>
                    <c:ptCount val="1"/>
                    <c:pt idx="0">
                      <c:v>Гощанський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{600E607D-99FE-446F-B36B-98025313BF58}</c15:txfldGUID>
                      <c15:f>'графіки '!$C$544</c15:f>
                      <c15:dlblFieldTableCache>
                        <c:ptCount val="1"/>
                        <c:pt idx="0">
                          <c:v>Гощанський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FAE4-4249-BAB7-8AC64EE806A9}"/>
                </c:ext>
              </c:extLst>
            </c:dLbl>
            <c:dLbl>
              <c:idx val="2"/>
              <c:tx>
                <c:strRef>
                  <c:f>'графіки '!$C$545</c:f>
                  <c:strCache>
                    <c:ptCount val="1"/>
                    <c:pt idx="0">
                      <c:v>Дубенський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{80F48461-53F1-4FBF-89D7-2EE81DF69F9B}</c15:txfldGUID>
                      <c15:f>'графіки '!$C$545</c15:f>
                      <c15:dlblFieldTableCache>
                        <c:ptCount val="1"/>
                        <c:pt idx="0">
                          <c:v>Дубенський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FAE4-4249-BAB7-8AC64EE806A9}"/>
                </c:ext>
              </c:extLst>
            </c:dLbl>
            <c:dLbl>
              <c:idx val="3"/>
              <c:tx>
                <c:strRef>
                  <c:f>'графіки '!$C$546</c:f>
                  <c:strCache>
                    <c:ptCount val="1"/>
                    <c:pt idx="0">
                      <c:v>Дубровицький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{56F8E029-E7A1-424F-880F-A48B9C482802}</c15:txfldGUID>
                      <c15:f>'графіки '!$C$546</c15:f>
                      <c15:dlblFieldTableCache>
                        <c:ptCount val="1"/>
                        <c:pt idx="0">
                          <c:v>Дубровицький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FAE4-4249-BAB7-8AC64EE806A9}"/>
                </c:ext>
              </c:extLst>
            </c:dLbl>
            <c:dLbl>
              <c:idx val="4"/>
              <c:tx>
                <c:strRef>
                  <c:f>'графіки '!$C$547</c:f>
                  <c:strCache>
                    <c:ptCount val="1"/>
                    <c:pt idx="0">
                      <c:v>Здолбунівський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{EE4DA567-C0B5-40DC-8951-EB3DAE960849}</c15:txfldGUID>
                      <c15:f>'графіки '!$C$547</c15:f>
                      <c15:dlblFieldTableCache>
                        <c:ptCount val="1"/>
                        <c:pt idx="0">
                          <c:v>Здолбунівський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FAE4-4249-BAB7-8AC64EE806A9}"/>
                </c:ext>
              </c:extLst>
            </c:dLbl>
            <c:dLbl>
              <c:idx val="5"/>
              <c:tx>
                <c:strRef>
                  <c:f>'графіки '!$C$548</c:f>
                  <c:strCache>
                    <c:ptCount val="1"/>
                    <c:pt idx="0">
                      <c:v>Костопільський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{2368AE73-4D1B-4E5C-8F29-998DD4F21F93}</c15:txfldGUID>
                      <c15:f>'графіки '!$C$548</c15:f>
                      <c15:dlblFieldTableCache>
                        <c:ptCount val="1"/>
                        <c:pt idx="0">
                          <c:v>Костопільський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FAE4-4249-BAB7-8AC64EE806A9}"/>
                </c:ext>
              </c:extLst>
            </c:dLbl>
            <c:dLbl>
              <c:idx val="6"/>
              <c:tx>
                <c:strRef>
                  <c:f>'графіки '!$C$549</c:f>
                  <c:strCache>
                    <c:ptCount val="1"/>
                    <c:pt idx="0">
                      <c:v>Рівненський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{F091A956-86A2-4821-9615-F1BAB7B8AC8F}</c15:txfldGUID>
                      <c15:f>'графіки '!$C$549</c15:f>
                      <c15:dlblFieldTableCache>
                        <c:ptCount val="1"/>
                        <c:pt idx="0">
                          <c:v>Рівненський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FAE4-4249-BAB7-8AC64EE806A9}"/>
                </c:ext>
              </c:extLst>
            </c:dLbl>
            <c:dLbl>
              <c:idx val="7"/>
              <c:tx>
                <c:strRef>
                  <c:f>'графіки '!$C$550</c:f>
                  <c:strCache>
                    <c:ptCount val="1"/>
                    <c:pt idx="0">
                      <c:v>Сарненький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{B8E9A557-2D76-4AEC-BC8E-FB668859E4F8}</c15:txfldGUID>
                      <c15:f>'графіки '!$C$550</c15:f>
                      <c15:dlblFieldTableCache>
                        <c:ptCount val="1"/>
                        <c:pt idx="0">
                          <c:v>Сарненький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FAE4-4249-BAB7-8AC64EE806A9}"/>
                </c:ext>
              </c:extLst>
            </c:dLbl>
            <c:dLbl>
              <c:idx val="8"/>
              <c:tx>
                <c:strRef>
                  <c:f>'графіки '!$C$551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{9D087791-A4F5-46E4-9B73-3572C23BD3B3}</c15:txfldGUID>
                      <c15:f>'графіки '!$C$551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FAE4-4249-BAB7-8AC64EE806A9}"/>
                </c:ext>
              </c:extLst>
            </c:dLbl>
            <c:dLbl>
              <c:idx val="9"/>
              <c:tx>
                <c:strRef>
                  <c:f>'графіки '!$C$552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{F1430093-5380-49A6-9FFB-40C8DFFD3629}</c15:txfldGUID>
                      <c15:f>'графіки '!$C$552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FAE4-4249-BAB7-8AC64EE806A9}"/>
                </c:ext>
              </c:extLst>
            </c:dLbl>
            <c:dLbl>
              <c:idx val="10"/>
              <c:tx>
                <c:strRef>
                  <c:f>'графіки '!$C$553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{0E088706-05B2-43FE-9E78-39F1EC53E885}</c15:txfldGUID>
                      <c15:f>'графіки '!$C$553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FAE4-4249-BAB7-8AC64EE806A9}"/>
                </c:ext>
              </c:extLst>
            </c:dLbl>
            <c:dLbl>
              <c:idx val="11"/>
              <c:tx>
                <c:strRef>
                  <c:f>'графіки '!$C$554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{0D331366-0139-48CA-A46D-C9A917C8F107}</c15:txfldGUID>
                      <c15:f>'графіки '!$C$554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FAE4-4249-BAB7-8AC64EE806A9}"/>
                </c:ext>
              </c:extLst>
            </c:dLbl>
            <c:dLbl>
              <c:idx val="12"/>
              <c:tx>
                <c:strRef>
                  <c:f>'графіки '!$C$555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{FBA3347F-F4A8-488A-A036-6840DE973214}</c15:txfldGUID>
                      <c15:f>'графіки '!$C$555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FAE4-4249-BAB7-8AC64EE806A9}"/>
                </c:ext>
              </c:extLst>
            </c:dLbl>
            <c:dLbl>
              <c:idx val="13"/>
              <c:tx>
                <c:strRef>
                  <c:f>'графіки '!$C$556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{39C800C4-A8E0-41FE-A0B2-0700EAF8DBD8}</c15:txfldGUID>
                      <c15:f>'графіки '!$C$556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FAE4-4249-BAB7-8AC64EE806A9}"/>
                </c:ext>
              </c:extLst>
            </c:dLbl>
            <c:dLbl>
              <c:idx val="14"/>
              <c:tx>
                <c:strRef>
                  <c:f>'графіки '!$C$557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{F0675213-04DF-4C7C-B335-A7FC6018E15D}</c15:txfldGUID>
                      <c15:f>'графіки '!$C$557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FAE4-4249-BAB7-8AC64EE806A9}"/>
                </c:ext>
              </c:extLst>
            </c:dLbl>
            <c:dLbl>
              <c:idx val="15"/>
              <c:tx>
                <c:strRef>
                  <c:f>'графіки '!$C$558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{25375A24-50A5-422F-BA97-479E53FAF115}</c15:txfldGUID>
                      <c15:f>'графіки '!$C$558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FAE4-4249-BAB7-8AC64EE806A9}"/>
                </c:ext>
              </c:extLst>
            </c:dLbl>
            <c:dLbl>
              <c:idx val="16"/>
              <c:tx>
                <c:strRef>
                  <c:f>'графіки '!$C$559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{C0A70761-B5A3-49AA-907E-635C1B804853}</c15:txfldGUID>
                      <c15:f>'графіки '!$C$559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FAE4-4249-BAB7-8AC64EE806A9}"/>
                </c:ext>
              </c:extLst>
            </c:dLbl>
            <c:dLbl>
              <c:idx val="17"/>
              <c:tx>
                <c:strRef>
                  <c:f>'графіки '!$C$560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{E3E656C7-800C-4683-B100-AB17CB8BB0D0}</c15:txfldGUID>
                      <c15:f>'графіки '!$C$560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FAE4-4249-BAB7-8AC64EE806A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'!$F$543:$F$560</c:f>
              <c:numCache>
                <c:formatCode>#,##0_ ;[Red]\-#,##0\ </c:formatCode>
                <c:ptCount val="18"/>
                <c:pt idx="0">
                  <c:v>630.55379999999991</c:v>
                </c:pt>
                <c:pt idx="1">
                  <c:v>535.66809999999998</c:v>
                </c:pt>
                <c:pt idx="2">
                  <c:v>667.23540000000003</c:v>
                </c:pt>
                <c:pt idx="3">
                  <c:v>720.40539999999999</c:v>
                </c:pt>
                <c:pt idx="4">
                  <c:v>845.84660000000008</c:v>
                </c:pt>
                <c:pt idx="5">
                  <c:v>850.42640000000006</c:v>
                </c:pt>
                <c:pt idx="6">
                  <c:v>3845.433</c:v>
                </c:pt>
                <c:pt idx="7">
                  <c:v>882.30039999999997</c:v>
                </c:pt>
              </c:numCache>
            </c:numRef>
          </c:xVal>
          <c:yVal>
            <c:numRef>
              <c:f>'графіки '!$E$543:$E$560</c:f>
              <c:numCache>
                <c:formatCode>#,##0.0_ ;[Red]\-#,##0.0\ </c:formatCode>
                <c:ptCount val="18"/>
                <c:pt idx="0">
                  <c:v>9636.7591200000006</c:v>
                </c:pt>
                <c:pt idx="1">
                  <c:v>5982.9761400000007</c:v>
                </c:pt>
                <c:pt idx="2">
                  <c:v>13709.77318</c:v>
                </c:pt>
                <c:pt idx="3">
                  <c:v>7590.3696799999998</c:v>
                </c:pt>
                <c:pt idx="4">
                  <c:v>9851.224189999999</c:v>
                </c:pt>
                <c:pt idx="5">
                  <c:v>8439.4626499999995</c:v>
                </c:pt>
                <c:pt idx="6">
                  <c:v>32125.86346</c:v>
                </c:pt>
                <c:pt idx="7">
                  <c:v>7962.3947699999999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FAE4-4249-BAB7-8AC64EE806A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2230144"/>
        <c:axId val="132244608"/>
      </c:scatterChart>
      <c:valAx>
        <c:axId val="132230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2244608"/>
        <c:crosses val="autoZero"/>
        <c:crossBetween val="midCat"/>
      </c:valAx>
      <c:valAx>
        <c:axId val="132244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2230144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ОС Сумської області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'!$C$563</c:f>
                  <c:strCache>
                    <c:ptCount val="1"/>
                    <c:pt idx="0">
                      <c:v>Глухівський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{8C347950-A9E1-41A9-A0BB-E373E4C0014E}</c15:txfldGUID>
                      <c15:f>'графіки '!$C$563</c15:f>
                      <c15:dlblFieldTableCache>
                        <c:ptCount val="1"/>
                        <c:pt idx="0">
                          <c:v>Глухівський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53BF-43CD-B404-1D6881918B04}"/>
                </c:ext>
              </c:extLst>
            </c:dLbl>
            <c:dLbl>
              <c:idx val="1"/>
              <c:tx>
                <c:strRef>
                  <c:f>'графіки '!$C$564</c:f>
                  <c:strCache>
                    <c:ptCount val="1"/>
                    <c:pt idx="0">
                      <c:v>Конотопський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{95E99EB9-FEB9-498A-B96D-2B5DF21CA053}</c15:txfldGUID>
                      <c15:f>'графіки '!$C$564</c15:f>
                      <c15:dlblFieldTableCache>
                        <c:ptCount val="1"/>
                        <c:pt idx="0">
                          <c:v>Конотопський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53BF-43CD-B404-1D6881918B04}"/>
                </c:ext>
              </c:extLst>
            </c:dLbl>
            <c:dLbl>
              <c:idx val="2"/>
              <c:tx>
                <c:strRef>
                  <c:f>'графіки '!$C$565</c:f>
                  <c:strCache>
                    <c:ptCount val="1"/>
                    <c:pt idx="0">
                      <c:v>Окружний суд міста Сум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{1CCD539F-563A-49B9-A52A-BB6912AFD298}</c15:txfldGUID>
                      <c15:f>'графіки '!$C$565</c15:f>
                      <c15:dlblFieldTableCache>
                        <c:ptCount val="1"/>
                        <c:pt idx="0">
                          <c:v>Окружний суд міста Сум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53BF-43CD-B404-1D6881918B04}"/>
                </c:ext>
              </c:extLst>
            </c:dLbl>
            <c:dLbl>
              <c:idx val="3"/>
              <c:tx>
                <c:strRef>
                  <c:f>'графіки '!$C$566</c:f>
                  <c:strCache>
                    <c:ptCount val="1"/>
                    <c:pt idx="0">
                      <c:v>Охтирський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{5DE1EEF9-AEE9-45D0-B1C7-CD40E8440778}</c15:txfldGUID>
                      <c15:f>'графіки '!$C$566</c15:f>
                      <c15:dlblFieldTableCache>
                        <c:ptCount val="1"/>
                        <c:pt idx="0">
                          <c:v>Охтирський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53BF-43CD-B404-1D6881918B04}"/>
                </c:ext>
              </c:extLst>
            </c:dLbl>
            <c:dLbl>
              <c:idx val="4"/>
              <c:tx>
                <c:strRef>
                  <c:f>'графіки '!$C$567</c:f>
                  <c:strCache>
                    <c:ptCount val="1"/>
                    <c:pt idx="0">
                      <c:v>Роменський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{74A7A350-628F-47C7-9DBF-1B5C6C53D315}</c15:txfldGUID>
                      <c15:f>'графіки '!$C$567</c15:f>
                      <c15:dlblFieldTableCache>
                        <c:ptCount val="1"/>
                        <c:pt idx="0">
                          <c:v>Роменський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53BF-43CD-B404-1D6881918B04}"/>
                </c:ext>
              </c:extLst>
            </c:dLbl>
            <c:dLbl>
              <c:idx val="5"/>
              <c:tx>
                <c:strRef>
                  <c:f>'графіки '!$C$568</c:f>
                  <c:strCache>
                    <c:ptCount val="1"/>
                    <c:pt idx="0">
                      <c:v>Сумський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{828E9C02-E15E-4825-B54E-2447FBB080E6}</c15:txfldGUID>
                      <c15:f>'графіки '!$C$568</c15:f>
                      <c15:dlblFieldTableCache>
                        <c:ptCount val="1"/>
                        <c:pt idx="0">
                          <c:v>Сумський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53BF-43CD-B404-1D6881918B04}"/>
                </c:ext>
              </c:extLst>
            </c:dLbl>
            <c:dLbl>
              <c:idx val="6"/>
              <c:tx>
                <c:strRef>
                  <c:f>'графіки '!$C$569</c:f>
                  <c:strCache>
                    <c:ptCount val="1"/>
                    <c:pt idx="0">
                      <c:v>Шосткинський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{2399BE7D-C0BC-4E34-ADCC-BE0AE4AE0BD8}</c15:txfldGUID>
                      <c15:f>'графіки '!$C$569</c15:f>
                      <c15:dlblFieldTableCache>
                        <c:ptCount val="1"/>
                        <c:pt idx="0">
                          <c:v>Шосткинський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53BF-43CD-B404-1D6881918B04}"/>
                </c:ext>
              </c:extLst>
            </c:dLbl>
            <c:dLbl>
              <c:idx val="7"/>
              <c:tx>
                <c:strRef>
                  <c:f>'графіки '!$C$570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{744A4887-30FB-4070-A31C-3F6D267E2DF7}</c15:txfldGUID>
                      <c15:f>'графіки '!$C$570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53BF-43CD-B404-1D6881918B04}"/>
                </c:ext>
              </c:extLst>
            </c:dLbl>
            <c:dLbl>
              <c:idx val="8"/>
              <c:tx>
                <c:strRef>
                  <c:f>'графіки '!$C$571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{DF59DA44-EB7E-466A-BABF-F06925254F9B}</c15:txfldGUID>
                      <c15:f>'графіки '!$C$571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53BF-43CD-B404-1D6881918B04}"/>
                </c:ext>
              </c:extLst>
            </c:dLbl>
            <c:dLbl>
              <c:idx val="9"/>
              <c:tx>
                <c:strRef>
                  <c:f>'графіки '!$C$572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{3AD1F46D-3162-4F65-B164-88E1A14E5C15}</c15:txfldGUID>
                      <c15:f>'графіки '!$C$572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53BF-43CD-B404-1D6881918B04}"/>
                </c:ext>
              </c:extLst>
            </c:dLbl>
            <c:dLbl>
              <c:idx val="10"/>
              <c:tx>
                <c:strRef>
                  <c:f>'графіки '!$C$573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{E858120E-24F0-43F6-B47B-E04B6274C6CE}</c15:txfldGUID>
                      <c15:f>'графіки '!$C$573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53BF-43CD-B404-1D6881918B04}"/>
                </c:ext>
              </c:extLst>
            </c:dLbl>
            <c:dLbl>
              <c:idx val="11"/>
              <c:tx>
                <c:strRef>
                  <c:f>'графіки '!$C$574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{62BA8881-AEF4-4622-9AFB-9B74BF02EC0B}</c15:txfldGUID>
                      <c15:f>'графіки '!$C$574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53BF-43CD-B404-1D6881918B04}"/>
                </c:ext>
              </c:extLst>
            </c:dLbl>
            <c:dLbl>
              <c:idx val="12"/>
              <c:tx>
                <c:strRef>
                  <c:f>'графіки '!$C$575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{B5EE3514-610B-42A0-A5C9-B2FFA306E288}</c15:txfldGUID>
                      <c15:f>'графіки '!$C$575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53BF-43CD-B404-1D6881918B04}"/>
                </c:ext>
              </c:extLst>
            </c:dLbl>
            <c:dLbl>
              <c:idx val="13"/>
              <c:tx>
                <c:strRef>
                  <c:f>'графіки '!$C$576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{C5F93834-093E-431D-8125-05BAB45D63FA}</c15:txfldGUID>
                      <c15:f>'графіки '!$C$576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53BF-43CD-B404-1D6881918B04}"/>
                </c:ext>
              </c:extLst>
            </c:dLbl>
            <c:dLbl>
              <c:idx val="14"/>
              <c:tx>
                <c:strRef>
                  <c:f>'графіки '!$C$577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{95D2DB03-7F3B-46F0-BB21-2CE950CBE107}</c15:txfldGUID>
                      <c15:f>'графіки '!$C$577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53BF-43CD-B404-1D6881918B04}"/>
                </c:ext>
              </c:extLst>
            </c:dLbl>
            <c:dLbl>
              <c:idx val="15"/>
              <c:tx>
                <c:strRef>
                  <c:f>'графіки '!$C$578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{14574970-6EA5-4392-BAD7-74A2CC171167}</c15:txfldGUID>
                      <c15:f>'графіки '!$C$578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53BF-43CD-B404-1D6881918B04}"/>
                </c:ext>
              </c:extLst>
            </c:dLbl>
            <c:dLbl>
              <c:idx val="16"/>
              <c:tx>
                <c:strRef>
                  <c:f>'графіки '!$C$579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{6E52D743-958D-4B88-83E1-84874BAC271C}</c15:txfldGUID>
                      <c15:f>'графіки '!$C$579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53BF-43CD-B404-1D6881918B04}"/>
                </c:ext>
              </c:extLst>
            </c:dLbl>
            <c:dLbl>
              <c:idx val="17"/>
              <c:tx>
                <c:strRef>
                  <c:f>'графіки '!$C$580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{F9C92025-580F-4F40-96B5-ABAFFE0C272A}</c15:txfldGUID>
                      <c15:f>'графіки '!$C$580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53BF-43CD-B404-1D6881918B04}"/>
                </c:ext>
              </c:extLst>
            </c:dLbl>
            <c:dLbl>
              <c:idx val="18"/>
              <c:tx>
                <c:strRef>
                  <c:f>'графіки '!$C$581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{82F2C3F1-BED5-4506-B676-7587A468EED8}</c15:txfldGUID>
                      <c15:f>'графіки '!$C$581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53BF-43CD-B404-1D6881918B04}"/>
                </c:ext>
              </c:extLst>
            </c:dLbl>
            <c:dLbl>
              <c:idx val="19"/>
              <c:tx>
                <c:strRef>
                  <c:f>'графіки '!$C$582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{F7AE967A-7B6F-4537-A3F5-918D98CFBED5}</c15:txfldGUID>
                      <c15:f>'графіки '!$C$582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53BF-43CD-B404-1D6881918B0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'!$F$563:$F$582</c:f>
              <c:numCache>
                <c:formatCode>#,##0_ ;[Red]\-#,##0\ </c:formatCode>
                <c:ptCount val="20"/>
                <c:pt idx="0">
                  <c:v>1074.1995999999999</c:v>
                </c:pt>
                <c:pt idx="1">
                  <c:v>1321.7836</c:v>
                </c:pt>
                <c:pt idx="2">
                  <c:v>4920.2528000000002</c:v>
                </c:pt>
                <c:pt idx="3">
                  <c:v>1437.4786999999999</c:v>
                </c:pt>
                <c:pt idx="4">
                  <c:v>1076.4189999999999</c:v>
                </c:pt>
                <c:pt idx="5">
                  <c:v>1628.2741999999998</c:v>
                </c:pt>
                <c:pt idx="6">
                  <c:v>1320.8946999999998</c:v>
                </c:pt>
              </c:numCache>
            </c:numRef>
          </c:xVal>
          <c:yVal>
            <c:numRef>
              <c:f>'графіки '!$E$563:$E$582</c:f>
              <c:numCache>
                <c:formatCode>#,##0.0_ ;[Red]\-#,##0.0\ </c:formatCode>
                <c:ptCount val="20"/>
                <c:pt idx="0">
                  <c:v>10512.243060000001</c:v>
                </c:pt>
                <c:pt idx="1">
                  <c:v>11221.82242</c:v>
                </c:pt>
                <c:pt idx="2">
                  <c:v>25606.83452</c:v>
                </c:pt>
                <c:pt idx="3">
                  <c:v>14783.6944</c:v>
                </c:pt>
                <c:pt idx="4">
                  <c:v>12848.092329999999</c:v>
                </c:pt>
                <c:pt idx="5">
                  <c:v>15722.91469</c:v>
                </c:pt>
                <c:pt idx="6">
                  <c:v>12501.99231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53BF-43CD-B404-1D6881918B0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2278528"/>
        <c:axId val="132297088"/>
      </c:scatterChart>
      <c:valAx>
        <c:axId val="132278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2297088"/>
        <c:crosses val="autoZero"/>
        <c:crossBetween val="midCat"/>
      </c:valAx>
      <c:valAx>
        <c:axId val="13229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2278528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ОС Тернопільскої області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29504174169154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'!$C$584</c:f>
                  <c:strCache>
                    <c:ptCount val="1"/>
                    <c:pt idx="0">
                      <c:v>Бережанський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{3481DF8F-CB3A-4835-BB7D-24A31676D34A}</c15:txfldGUID>
                      <c15:f>'графіки '!$C$584</c15:f>
                      <c15:dlblFieldTableCache>
                        <c:ptCount val="1"/>
                        <c:pt idx="0">
                          <c:v>Бережанський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D666-430B-8BFD-92F8E0783270}"/>
                </c:ext>
              </c:extLst>
            </c:dLbl>
            <c:dLbl>
              <c:idx val="1"/>
              <c:tx>
                <c:strRef>
                  <c:f>'графіки '!$C$585</c:f>
                  <c:strCache>
                    <c:ptCount val="1"/>
                    <c:pt idx="0">
                      <c:v>Бучацький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{38D16100-7C51-4B96-AE5B-A29A8FC3C1E8}</c15:txfldGUID>
                      <c15:f>'графіки '!$C$585</c15:f>
                      <c15:dlblFieldTableCache>
                        <c:ptCount val="1"/>
                        <c:pt idx="0">
                          <c:v>Бучацький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D666-430B-8BFD-92F8E0783270}"/>
                </c:ext>
              </c:extLst>
            </c:dLbl>
            <c:dLbl>
              <c:idx val="2"/>
              <c:tx>
                <c:strRef>
                  <c:f>'графіки '!$C$586</c:f>
                  <c:strCache>
                    <c:ptCount val="1"/>
                    <c:pt idx="0">
                      <c:v>Збаразький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{D15FF78B-E4AD-4430-8F36-F770A51F61CD}</c15:txfldGUID>
                      <c15:f>'графіки '!$C$586</c15:f>
                      <c15:dlblFieldTableCache>
                        <c:ptCount val="1"/>
                        <c:pt idx="0">
                          <c:v>Збаразький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D666-430B-8BFD-92F8E0783270}"/>
                </c:ext>
              </c:extLst>
            </c:dLbl>
            <c:dLbl>
              <c:idx val="3"/>
              <c:tx>
                <c:strRef>
                  <c:f>'графіки '!$C$587</c:f>
                  <c:strCache>
                    <c:ptCount val="1"/>
                    <c:pt idx="0">
                      <c:v>Кременецький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{7CEF812C-F5B4-46BC-BF46-7E445B84B7AD}</c15:txfldGUID>
                      <c15:f>'графіки '!$C$587</c15:f>
                      <c15:dlblFieldTableCache>
                        <c:ptCount val="1"/>
                        <c:pt idx="0">
                          <c:v>Кременецький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D666-430B-8BFD-92F8E0783270}"/>
                </c:ext>
              </c:extLst>
            </c:dLbl>
            <c:dLbl>
              <c:idx val="4"/>
              <c:tx>
                <c:strRef>
                  <c:f>'графіки '!$C$588</c:f>
                  <c:strCache>
                    <c:ptCount val="1"/>
                    <c:pt idx="0">
                      <c:v>Теребовлянський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{B1D895C0-A52D-451B-9767-4FD764B22567}</c15:txfldGUID>
                      <c15:f>'графіки '!$C$588</c15:f>
                      <c15:dlblFieldTableCache>
                        <c:ptCount val="1"/>
                        <c:pt idx="0">
                          <c:v>Теребовлянський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D666-430B-8BFD-92F8E0783270}"/>
                </c:ext>
              </c:extLst>
            </c:dLbl>
            <c:dLbl>
              <c:idx val="5"/>
              <c:tx>
                <c:strRef>
                  <c:f>'графіки '!$C$589</c:f>
                  <c:strCache>
                    <c:ptCount val="1"/>
                    <c:pt idx="0">
                      <c:v>Тернопільський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{0CC291A1-C0D5-44E7-85FF-952A2DBDD68A}</c15:txfldGUID>
                      <c15:f>'графіки '!$C$589</c15:f>
                      <c15:dlblFieldTableCache>
                        <c:ptCount val="1"/>
                        <c:pt idx="0">
                          <c:v>Тернопільський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D666-430B-8BFD-92F8E0783270}"/>
                </c:ext>
              </c:extLst>
            </c:dLbl>
            <c:dLbl>
              <c:idx val="6"/>
              <c:tx>
                <c:strRef>
                  <c:f>'графіки '!$C$590</c:f>
                  <c:strCache>
                    <c:ptCount val="1"/>
                    <c:pt idx="0">
                      <c:v>Чортківський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{643D0BA2-9831-4E04-956D-3B02CF8CD72A}</c15:txfldGUID>
                      <c15:f>'графіки '!$C$590</c15:f>
                      <c15:dlblFieldTableCache>
                        <c:ptCount val="1"/>
                        <c:pt idx="0">
                          <c:v>Чортківський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D666-430B-8BFD-92F8E0783270}"/>
                </c:ext>
              </c:extLst>
            </c:dLbl>
            <c:dLbl>
              <c:idx val="7"/>
              <c:tx>
                <c:strRef>
                  <c:f>'графіки '!$C$591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{FCEAC3B9-5630-4874-8A7C-81308AF95100}</c15:txfldGUID>
                      <c15:f>'графіки '!$C$591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D666-430B-8BFD-92F8E0783270}"/>
                </c:ext>
              </c:extLst>
            </c:dLbl>
            <c:dLbl>
              <c:idx val="8"/>
              <c:tx>
                <c:strRef>
                  <c:f>'графіки '!$C$592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{E2F397D0-7513-4208-A424-96F702C70B79}</c15:txfldGUID>
                      <c15:f>'графіки '!$C$592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D666-430B-8BFD-92F8E0783270}"/>
                </c:ext>
              </c:extLst>
            </c:dLbl>
            <c:dLbl>
              <c:idx val="9"/>
              <c:tx>
                <c:strRef>
                  <c:f>'графіки '!$C$593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{0AE0053F-34DA-4B6F-90D2-780E47F15447}</c15:txfldGUID>
                      <c15:f>'графіки '!$C$593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D666-430B-8BFD-92F8E0783270}"/>
                </c:ext>
              </c:extLst>
            </c:dLbl>
            <c:dLbl>
              <c:idx val="10"/>
              <c:tx>
                <c:strRef>
                  <c:f>'графіки '!$C$594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{ACEC54D4-C958-4A74-AE99-62AEAB7EA0CB}</c15:txfldGUID>
                      <c15:f>'графіки '!$C$594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D666-430B-8BFD-92F8E0783270}"/>
                </c:ext>
              </c:extLst>
            </c:dLbl>
            <c:dLbl>
              <c:idx val="11"/>
              <c:tx>
                <c:strRef>
                  <c:f>'графіки '!$C$595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{D367AF85-1388-40DE-BB46-3C22ABBD9638}</c15:txfldGUID>
                      <c15:f>'графіки '!$C$595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D666-430B-8BFD-92F8E0783270}"/>
                </c:ext>
              </c:extLst>
            </c:dLbl>
            <c:dLbl>
              <c:idx val="12"/>
              <c:tx>
                <c:strRef>
                  <c:f>'графіки '!$C$596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{322B804B-A5C8-4F56-BB91-149ED18FF398}</c15:txfldGUID>
                      <c15:f>'графіки '!$C$596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D666-430B-8BFD-92F8E0783270}"/>
                </c:ext>
              </c:extLst>
            </c:dLbl>
            <c:dLbl>
              <c:idx val="13"/>
              <c:tx>
                <c:strRef>
                  <c:f>'графіки '!$C$597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{0D3E079F-D66A-4312-8F33-4AD216D5B075}</c15:txfldGUID>
                      <c15:f>'графіки '!$C$597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D666-430B-8BFD-92F8E0783270}"/>
                </c:ext>
              </c:extLst>
            </c:dLbl>
            <c:dLbl>
              <c:idx val="14"/>
              <c:tx>
                <c:strRef>
                  <c:f>'графіки '!$C$598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{0AE21959-7FC8-4377-ABC9-A3359EA5BE31}</c15:txfldGUID>
                      <c15:f>'графіки '!$C$598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D666-430B-8BFD-92F8E0783270}"/>
                </c:ext>
              </c:extLst>
            </c:dLbl>
            <c:dLbl>
              <c:idx val="15"/>
              <c:tx>
                <c:strRef>
                  <c:f>'графіки '!$C$599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{D7E8E233-2780-478B-80D2-B86F0A9C40B0}</c15:txfldGUID>
                      <c15:f>'графіки '!$C$599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D666-430B-8BFD-92F8E0783270}"/>
                </c:ext>
              </c:extLst>
            </c:dLbl>
            <c:dLbl>
              <c:idx val="16"/>
              <c:tx>
                <c:strRef>
                  <c:f>'графіки '!$C$600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{45B68BD8-AD89-4B1E-AB12-71DC08A812F0}</c15:txfldGUID>
                      <c15:f>'графіки '!$C$600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D666-430B-8BFD-92F8E078327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'!$F$584:$F$600</c:f>
              <c:numCache>
                <c:formatCode>#,##0_ ;[Red]\-#,##0\ </c:formatCode>
                <c:ptCount val="17"/>
                <c:pt idx="0">
                  <c:v>975.30640000000005</c:v>
                </c:pt>
                <c:pt idx="1">
                  <c:v>467.50130000000001</c:v>
                </c:pt>
                <c:pt idx="2">
                  <c:v>817.86070000000007</c:v>
                </c:pt>
                <c:pt idx="3">
                  <c:v>731.27520000000004</c:v>
                </c:pt>
                <c:pt idx="4">
                  <c:v>831.38959999999997</c:v>
                </c:pt>
                <c:pt idx="5">
                  <c:v>3377.1927000000001</c:v>
                </c:pt>
                <c:pt idx="6">
                  <c:v>1082.6907999999999</c:v>
                </c:pt>
              </c:numCache>
            </c:numRef>
          </c:xVal>
          <c:yVal>
            <c:numRef>
              <c:f>'графіки '!$E$584:$E$600</c:f>
              <c:numCache>
                <c:formatCode>#,##0.0_ ;[Red]\-#,##0.0\ </c:formatCode>
                <c:ptCount val="17"/>
                <c:pt idx="0">
                  <c:v>12876.50812</c:v>
                </c:pt>
                <c:pt idx="1">
                  <c:v>7236.2860899999996</c:v>
                </c:pt>
                <c:pt idx="2">
                  <c:v>10279.918210000002</c:v>
                </c:pt>
                <c:pt idx="3">
                  <c:v>7196.0472699999991</c:v>
                </c:pt>
                <c:pt idx="4">
                  <c:v>7969.2702800000006</c:v>
                </c:pt>
                <c:pt idx="5">
                  <c:v>20654.37559</c:v>
                </c:pt>
                <c:pt idx="6">
                  <c:v>13343.542730000001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D666-430B-8BFD-92F8E078327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1922944"/>
        <c:axId val="132011136"/>
      </c:scatterChart>
      <c:valAx>
        <c:axId val="131922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2011136"/>
        <c:crosses val="autoZero"/>
        <c:crossBetween val="midCat"/>
      </c:valAx>
      <c:valAx>
        <c:axId val="132011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1922944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>
              <a:defRPr/>
            </a:pPr>
            <a:r>
              <a:rPr lang="uk-UA" sz="1800" b="1" i="0" u="sng" baseline="0">
                <a:effectLst/>
              </a:rPr>
              <a:t>ОС Харківської області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'!$C$602</c:f>
                  <c:strCache>
                    <c:ptCount val="1"/>
                    <c:pt idx="0">
                      <c:v>Балаклійський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{F33908AC-6594-480D-8520-F0A8CEE7FE55}</c15:txfldGUID>
                      <c15:f>'графіки '!$C$602</c15:f>
                      <c15:dlblFieldTableCache>
                        <c:ptCount val="1"/>
                        <c:pt idx="0">
                          <c:v>Балаклійський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DD21-46DE-936C-49A1DCFBDDBE}"/>
                </c:ext>
              </c:extLst>
            </c:dLbl>
            <c:dLbl>
              <c:idx val="1"/>
              <c:tx>
                <c:strRef>
                  <c:f>'графіки '!$C$603</c:f>
                  <c:strCache>
                    <c:ptCount val="1"/>
                    <c:pt idx="0">
                      <c:v>Богодухівський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{09ADA861-7259-4822-AF70-1C9E05A3E94A}</c15:txfldGUID>
                      <c15:f>'графіки '!$C$603</c15:f>
                      <c15:dlblFieldTableCache>
                        <c:ptCount val="1"/>
                        <c:pt idx="0">
                          <c:v>Богодухівський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DD21-46DE-936C-49A1DCFBDDBE}"/>
                </c:ext>
              </c:extLst>
            </c:dLbl>
            <c:dLbl>
              <c:idx val="2"/>
              <c:tx>
                <c:strRef>
                  <c:f>'графіки '!$C$604</c:f>
                  <c:strCache>
                    <c:ptCount val="1"/>
                    <c:pt idx="0">
                      <c:v>Валківський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{768755F8-D309-422A-B1E3-E968F230E5CB}</c15:txfldGUID>
                      <c15:f>'графіки '!$C$604</c15:f>
                      <c15:dlblFieldTableCache>
                        <c:ptCount val="1"/>
                        <c:pt idx="0">
                          <c:v>Валківський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DD21-46DE-936C-49A1DCFBDDBE}"/>
                </c:ext>
              </c:extLst>
            </c:dLbl>
            <c:dLbl>
              <c:idx val="3"/>
              <c:tx>
                <c:strRef>
                  <c:f>'графіки '!$C$605</c:f>
                  <c:strCache>
                    <c:ptCount val="1"/>
                    <c:pt idx="0">
                      <c:v>Вовчанський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{3C8A30E3-FBC1-44D2-9645-7A1F0EE295CF}</c15:txfldGUID>
                      <c15:f>'графіки '!$C$605</c15:f>
                      <c15:dlblFieldTableCache>
                        <c:ptCount val="1"/>
                        <c:pt idx="0">
                          <c:v>Вовчанський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DD21-46DE-936C-49A1DCFBDDBE}"/>
                </c:ext>
              </c:extLst>
            </c:dLbl>
            <c:dLbl>
              <c:idx val="4"/>
              <c:tx>
                <c:strRef>
                  <c:f>'графіки '!$C$606</c:f>
                  <c:strCache>
                    <c:ptCount val="1"/>
                    <c:pt idx="0">
                      <c:v>Дергачівський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{2916DB32-862D-4DE0-AD13-F678C61E0735}</c15:txfldGUID>
                      <c15:f>'графіки '!$C$606</c15:f>
                      <c15:dlblFieldTableCache>
                        <c:ptCount val="1"/>
                        <c:pt idx="0">
                          <c:v>Дергачівський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DD21-46DE-936C-49A1DCFBDDBE}"/>
                </c:ext>
              </c:extLst>
            </c:dLbl>
            <c:dLbl>
              <c:idx val="5"/>
              <c:tx>
                <c:strRef>
                  <c:f>'графіки '!$C$607</c:f>
                  <c:strCache>
                    <c:ptCount val="1"/>
                    <c:pt idx="0">
                      <c:v>Ізюмський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{11183AC4-07AF-4D12-9CA9-C53BF2F87929}</c15:txfldGUID>
                      <c15:f>'графіки '!$C$607</c15:f>
                      <c15:dlblFieldTableCache>
                        <c:ptCount val="1"/>
                        <c:pt idx="0">
                          <c:v>Ізюмський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DD21-46DE-936C-49A1DCFBDDBE}"/>
                </c:ext>
              </c:extLst>
            </c:dLbl>
            <c:dLbl>
              <c:idx val="6"/>
              <c:tx>
                <c:strRef>
                  <c:f>'графіки '!$C$608</c:f>
                  <c:strCache>
                    <c:ptCount val="1"/>
                    <c:pt idx="0">
                      <c:v>Красноградський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{0D3F1AAD-DA6D-49F7-B7C5-0F8108921536}</c15:txfldGUID>
                      <c15:f>'графіки '!$C$608</c15:f>
                      <c15:dlblFieldTableCache>
                        <c:ptCount val="1"/>
                        <c:pt idx="0">
                          <c:v>Красноградський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DD21-46DE-936C-49A1DCFBDDBE}"/>
                </c:ext>
              </c:extLst>
            </c:dLbl>
            <c:dLbl>
              <c:idx val="7"/>
              <c:tx>
                <c:strRef>
                  <c:f>'графіки '!$C$609</c:f>
                  <c:strCache>
                    <c:ptCount val="1"/>
                    <c:pt idx="0">
                      <c:v>Куп'янський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{BBAEBBD8-DD38-4F0F-B1EF-CA31C470BC8B}</c15:txfldGUID>
                      <c15:f>'графіки '!$C$609</c15:f>
                      <c15:dlblFieldTableCache>
                        <c:ptCount val="1"/>
                        <c:pt idx="0">
                          <c:v>Куп'янський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DD21-46DE-936C-49A1DCFBDDBE}"/>
                </c:ext>
              </c:extLst>
            </c:dLbl>
            <c:dLbl>
              <c:idx val="8"/>
              <c:tx>
                <c:strRef>
                  <c:f>'графіки '!$C$610</c:f>
                  <c:strCache>
                    <c:ptCount val="1"/>
                    <c:pt idx="0">
                      <c:v>Лозівський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{8571A1CB-AFA7-473D-A5D2-AEDB65708573}</c15:txfldGUID>
                      <c15:f>'графіки '!$C$610</c15:f>
                      <c15:dlblFieldTableCache>
                        <c:ptCount val="1"/>
                        <c:pt idx="0">
                          <c:v>Лозівський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DD21-46DE-936C-49A1DCFBDDBE}"/>
                </c:ext>
              </c:extLst>
            </c:dLbl>
            <c:dLbl>
              <c:idx val="9"/>
              <c:tx>
                <c:strRef>
                  <c:f>'графіки '!$C$611</c:f>
                  <c:strCache>
                    <c:ptCount val="1"/>
                    <c:pt idx="0">
                      <c:v>Первомайський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{F69ED202-11CE-42F6-A90D-56C1AFC52615}</c15:txfldGUID>
                      <c15:f>'графіки '!$C$611</c15:f>
                      <c15:dlblFieldTableCache>
                        <c:ptCount val="1"/>
                        <c:pt idx="0">
                          <c:v>Первомайський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DD21-46DE-936C-49A1DCFBDDBE}"/>
                </c:ext>
              </c:extLst>
            </c:dLbl>
            <c:dLbl>
              <c:idx val="10"/>
              <c:tx>
                <c:strRef>
                  <c:f>'графіки '!$C$612</c:f>
                  <c:strCache>
                    <c:ptCount val="1"/>
                    <c:pt idx="0">
                      <c:v>Харківський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{ED026BDA-46E4-49AC-A669-A52E8A17FAC3}</c15:txfldGUID>
                      <c15:f>'графіки '!$C$612</c15:f>
                      <c15:dlblFieldTableCache>
                        <c:ptCount val="1"/>
                        <c:pt idx="0">
                          <c:v>Харківський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DD21-46DE-936C-49A1DCFBDDBE}"/>
                </c:ext>
              </c:extLst>
            </c:dLbl>
            <c:dLbl>
              <c:idx val="11"/>
              <c:tx>
                <c:strRef>
                  <c:f>'графіки '!$C$613</c:f>
                  <c:strCache>
                    <c:ptCount val="1"/>
                    <c:pt idx="0">
                      <c:v>Чугуївський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{C1BD3884-1C6B-46EC-BB60-F075A4078D34}</c15:txfldGUID>
                      <c15:f>'графіки '!$C$613</c15:f>
                      <c15:dlblFieldTableCache>
                        <c:ptCount val="1"/>
                        <c:pt idx="0">
                          <c:v>Чугуївський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DD21-46DE-936C-49A1DCFBDDBE}"/>
                </c:ext>
              </c:extLst>
            </c:dLbl>
            <c:dLbl>
              <c:idx val="12"/>
              <c:tx>
                <c:strRef>
                  <c:f>'графіки '!$C$614</c:f>
                  <c:strCache>
                    <c:ptCount val="1"/>
                    <c:pt idx="0">
                      <c:v>Перший окружний суд міста 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{E581C7B8-B9E5-4F43-990B-B6DD7DAA303F}</c15:txfldGUID>
                      <c15:f>'графіки '!$C$614</c15:f>
                      <c15:dlblFieldTableCache>
                        <c:ptCount val="1"/>
                        <c:pt idx="0">
                          <c:v>Перший окружний суд міста Харкова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DD21-46DE-936C-49A1DCFBDDBE}"/>
                </c:ext>
              </c:extLst>
            </c:dLbl>
            <c:dLbl>
              <c:idx val="13"/>
              <c:tx>
                <c:strRef>
                  <c:f>'графіки '!$C$615</c:f>
                  <c:strCache>
                    <c:ptCount val="1"/>
                    <c:pt idx="0">
                      <c:v>Другий окружний суд міста 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{93A8D4A6-6AEA-4554-8A1C-BE376C5F3B6C}</c15:txfldGUID>
                      <c15:f>'графіки '!$C$615</c15:f>
                      <c15:dlblFieldTableCache>
                        <c:ptCount val="1"/>
                        <c:pt idx="0">
                          <c:v>Другий окружний суд міста Харкова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DD21-46DE-936C-49A1DCFBDDBE}"/>
                </c:ext>
              </c:extLst>
            </c:dLbl>
            <c:dLbl>
              <c:idx val="14"/>
              <c:tx>
                <c:strRef>
                  <c:f>'графіки '!$C$616</c:f>
                  <c:strCache>
                    <c:ptCount val="1"/>
                    <c:pt idx="0">
                      <c:v>Третій окружний суд міста Харкова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{B9D954E9-568B-4517-99C2-4D7D2CD7B694}</c15:txfldGUID>
                      <c15:f>'графіки '!$C$616</c15:f>
                      <c15:dlblFieldTableCache>
                        <c:ptCount val="1"/>
                        <c:pt idx="0">
                          <c:v>Третій окружний суд міста Харкова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DD21-46DE-936C-49A1DCFBDDBE}"/>
                </c:ext>
              </c:extLst>
            </c:dLbl>
            <c:dLbl>
              <c:idx val="15"/>
              <c:tx>
                <c:strRef>
                  <c:f>'графіки '!$C$617</c:f>
                  <c:strCache>
                    <c:ptCount val="1"/>
                    <c:pt idx="0">
                      <c:v>Четвертий окружний суд міста 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{8F0959CF-F0E3-4BD9-ADD2-79435B241E76}</c15:txfldGUID>
                      <c15:f>'графіки '!$C$617</c15:f>
                      <c15:dlblFieldTableCache>
                        <c:ptCount val="1"/>
                        <c:pt idx="0">
                          <c:v>Четвертий окружний суд міста Харкова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DD21-46DE-936C-49A1DCFBDDBE}"/>
                </c:ext>
              </c:extLst>
            </c:dLbl>
            <c:dLbl>
              <c:idx val="16"/>
              <c:tx>
                <c:strRef>
                  <c:f>'графіки '!$C$618</c:f>
                  <c:strCache>
                    <c:ptCount val="1"/>
                    <c:pt idx="0">
                      <c:v>П'ятий окружний суд міста Харкова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{51B7E137-F3E7-46C8-B0EE-364083103AB9}</c15:txfldGUID>
                      <c15:f>'графіки '!$C$618</c15:f>
                      <c15:dlblFieldTableCache>
                        <c:ptCount val="1"/>
                        <c:pt idx="0">
                          <c:v>П'ятий окружний суд міста Харкова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DD21-46DE-936C-49A1DCFBDDBE}"/>
                </c:ext>
              </c:extLst>
            </c:dLbl>
            <c:dLbl>
              <c:idx val="17"/>
              <c:tx>
                <c:strRef>
                  <c:f>'графіки '!$C$619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{466F8312-4A3A-44F2-9045-EF6FE1D9B64A}</c15:txfldGUID>
                      <c15:f>'графіки '!$C$619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DD21-46DE-936C-49A1DCFBDDBE}"/>
                </c:ext>
              </c:extLst>
            </c:dLbl>
            <c:dLbl>
              <c:idx val="18"/>
              <c:tx>
                <c:strRef>
                  <c:f>'графіки '!$C$620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{8F4E1249-5D9C-4E06-99C0-E76B50D989D3}</c15:txfldGUID>
                      <c15:f>'графіки '!$C$620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DD21-46DE-936C-49A1DCFBDDBE}"/>
                </c:ext>
              </c:extLst>
            </c:dLbl>
            <c:dLbl>
              <c:idx val="19"/>
              <c:tx>
                <c:strRef>
                  <c:f>'графіки '!$C$621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{D7C53453-51EF-4593-8CB4-6C63980817FA}</c15:txfldGUID>
                      <c15:f>'графіки '!$C$621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DD21-46DE-936C-49A1DCFBDDBE}"/>
                </c:ext>
              </c:extLst>
            </c:dLbl>
            <c:dLbl>
              <c:idx val="20"/>
              <c:tx>
                <c:strRef>
                  <c:f>'графіки '!$C$622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{5D88A072-469C-48E5-A392-DACE4943B564}</c15:txfldGUID>
                      <c15:f>'графіки '!$C$622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DD21-46DE-936C-49A1DCFBDDBE}"/>
                </c:ext>
              </c:extLst>
            </c:dLbl>
            <c:dLbl>
              <c:idx val="21"/>
              <c:tx>
                <c:strRef>
                  <c:f>'графіки '!$C$623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{7D3EC046-BA62-4635-8611-4A45D2CA6934}</c15:txfldGUID>
                      <c15:f>'графіки '!$C$623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DD21-46DE-936C-49A1DCFBDDBE}"/>
                </c:ext>
              </c:extLst>
            </c:dLbl>
            <c:dLbl>
              <c:idx val="22"/>
              <c:tx>
                <c:strRef>
                  <c:f>'графіки '!$C$624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{9B121DAA-A69C-4C33-BAE3-732EA084547E}</c15:txfldGUID>
                      <c15:f>'графіки '!$C$624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DD21-46DE-936C-49A1DCFBDDBE}"/>
                </c:ext>
              </c:extLst>
            </c:dLbl>
            <c:dLbl>
              <c:idx val="23"/>
              <c:tx>
                <c:strRef>
                  <c:f>'графіки '!$C$625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{50EBF3AE-1974-47A5-A8DF-F1689F683319}</c15:txfldGUID>
                      <c15:f>'графіки '!$C$625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DD21-46DE-936C-49A1DCFBDDBE}"/>
                </c:ext>
              </c:extLst>
            </c:dLbl>
            <c:dLbl>
              <c:idx val="24"/>
              <c:tx>
                <c:strRef>
                  <c:f>'графіки '!$C$626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{1479F04B-3BF7-44C2-8178-E8392DA36A48}</c15:txfldGUID>
                      <c15:f>'графіки '!$C$626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DD21-46DE-936C-49A1DCFBDDBE}"/>
                </c:ext>
              </c:extLst>
            </c:dLbl>
            <c:dLbl>
              <c:idx val="25"/>
              <c:tx>
                <c:strRef>
                  <c:f>'графіки '!$C$627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{16BF6C10-E194-4CE5-8807-CE63240828F7}</c15:txfldGUID>
                      <c15:f>'графіки '!$C$627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DD21-46DE-936C-49A1DCFBDDBE}"/>
                </c:ext>
              </c:extLst>
            </c:dLbl>
            <c:dLbl>
              <c:idx val="26"/>
              <c:tx>
                <c:strRef>
                  <c:f>'графіки '!$C$628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{31B5DFA9-4785-4962-BC3E-A0DF31A87E79}</c15:txfldGUID>
                      <c15:f>'графіки '!$C$628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DD21-46DE-936C-49A1DCFBDDBE}"/>
                </c:ext>
              </c:extLst>
            </c:dLbl>
            <c:dLbl>
              <c:idx val="27"/>
              <c:tx>
                <c:strRef>
                  <c:f>'графіки '!$C$629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{2CA3090F-E90E-4136-9920-22B061BCB384}</c15:txfldGUID>
                      <c15:f>'графіки '!$C$629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DD21-46DE-936C-49A1DCFBDDBE}"/>
                </c:ext>
              </c:extLst>
            </c:dLbl>
            <c:dLbl>
              <c:idx val="28"/>
              <c:tx>
                <c:strRef>
                  <c:f>'графіки '!$C$630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{1386F964-6981-49EF-B7B7-5F8A0F878C81}</c15:txfldGUID>
                      <c15:f>'графіки '!$C$630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C-DD21-46DE-936C-49A1DCFBDDBE}"/>
                </c:ext>
              </c:extLst>
            </c:dLbl>
            <c:dLbl>
              <c:idx val="29"/>
              <c:tx>
                <c:strRef>
                  <c:f>'графіки '!$C$631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{61C05D34-BAF7-40DA-9EC1-E7E17A365D8B}</c15:txfldGUID>
                      <c15:f>'графіки '!$C$631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D-DD21-46DE-936C-49A1DCFBDDBE}"/>
                </c:ext>
              </c:extLst>
            </c:dLbl>
            <c:dLbl>
              <c:idx val="30"/>
              <c:tx>
                <c:strRef>
                  <c:f>'графіки '!$C$632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{CD2A9257-028E-49D1-93D4-BF809E0C7614}</c15:txfldGUID>
                      <c15:f>'графіки '!$C$632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E-DD21-46DE-936C-49A1DCFBDDBE}"/>
                </c:ext>
              </c:extLst>
            </c:dLbl>
            <c:dLbl>
              <c:idx val="31"/>
              <c:tx>
                <c:strRef>
                  <c:f>'графіки '!$C$633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{97F03602-F7FB-4A5C-9871-82A1C502AB04}</c15:txfldGUID>
                      <c15:f>'графіки '!$C$633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F-DD21-46DE-936C-49A1DCFBDDBE}"/>
                </c:ext>
              </c:extLst>
            </c:dLbl>
            <c:dLbl>
              <c:idx val="32"/>
              <c:tx>
                <c:strRef>
                  <c:f>'графіки '!$C$634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{BCA83F3E-88F4-4D02-89AC-D2DF4DFB2CD1}</c15:txfldGUID>
                      <c15:f>'графіки '!$C$634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0-DD21-46DE-936C-49A1DCFBDDBE}"/>
                </c:ext>
              </c:extLst>
            </c:dLbl>
            <c:dLbl>
              <c:idx val="33"/>
              <c:tx>
                <c:strRef>
                  <c:f>'графіки '!$C$635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{4EF4715C-F633-49D3-9DB9-42D44FF9A373}</c15:txfldGUID>
                      <c15:f>'графіки '!$C$635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1-DD21-46DE-936C-49A1DCFBDDBE}"/>
                </c:ext>
              </c:extLst>
            </c:dLbl>
            <c:dLbl>
              <c:idx val="34"/>
              <c:tx>
                <c:strRef>
                  <c:f>'графіки '!$C$636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{CA34104B-1D70-46E5-82D1-F2549D0C7C20}</c15:txfldGUID>
                      <c15:f>'графіки '!$C$636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2-DD21-46DE-936C-49A1DCFBDDBE}"/>
                </c:ext>
              </c:extLst>
            </c:dLbl>
            <c:dLbl>
              <c:idx val="35"/>
              <c:tx>
                <c:strRef>
                  <c:f>'графіки '!$C$637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{60A8BA79-F70F-44E4-90BA-B70B480125DE}</c15:txfldGUID>
                      <c15:f>'графіки '!$C$637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3-DD21-46DE-936C-49A1DCFBDDBE}"/>
                </c:ext>
              </c:extLst>
            </c:dLbl>
            <c:dLbl>
              <c:idx val="36"/>
              <c:tx>
                <c:strRef>
                  <c:f>'графіки '!$C$638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{C99E2017-B553-465C-8767-14481E60F24C}</c15:txfldGUID>
                      <c15:f>'графіки '!$C$638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4-DD21-46DE-936C-49A1DCFBDDB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'!$F$602:$F$638</c:f>
              <c:numCache>
                <c:formatCode>#,##0_ ;[Red]\-#,##0\ </c:formatCode>
                <c:ptCount val="37"/>
                <c:pt idx="0">
                  <c:v>1319.2501999999999</c:v>
                </c:pt>
                <c:pt idx="1">
                  <c:v>515.91989999999998</c:v>
                </c:pt>
                <c:pt idx="2">
                  <c:v>580.86329999999998</c:v>
                </c:pt>
                <c:pt idx="3">
                  <c:v>548.71450000000004</c:v>
                </c:pt>
                <c:pt idx="4">
                  <c:v>1281.3584000000001</c:v>
                </c:pt>
                <c:pt idx="5">
                  <c:v>1315.8842999999999</c:v>
                </c:pt>
                <c:pt idx="6">
                  <c:v>1194.7583</c:v>
                </c:pt>
                <c:pt idx="7">
                  <c:v>1059.3648000000001</c:v>
                </c:pt>
                <c:pt idx="8">
                  <c:v>1331.6542000000002</c:v>
                </c:pt>
                <c:pt idx="9">
                  <c:v>554.93979999999999</c:v>
                </c:pt>
                <c:pt idx="10">
                  <c:v>1507.9762000000001</c:v>
                </c:pt>
                <c:pt idx="11">
                  <c:v>1125.8726999999999</c:v>
                </c:pt>
                <c:pt idx="12">
                  <c:v>3445.3854000000001</c:v>
                </c:pt>
                <c:pt idx="13">
                  <c:v>7194.0926999999992</c:v>
                </c:pt>
                <c:pt idx="14">
                  <c:v>4064.3949000000002</c:v>
                </c:pt>
                <c:pt idx="15">
                  <c:v>4140.7160000000003</c:v>
                </c:pt>
                <c:pt idx="16">
                  <c:v>3579.665</c:v>
                </c:pt>
              </c:numCache>
            </c:numRef>
          </c:xVal>
          <c:yVal>
            <c:numRef>
              <c:f>'графіки '!$E$602:$E$638</c:f>
              <c:numCache>
                <c:formatCode>#,##0.0_ ;[Red]\-#,##0.0\ </c:formatCode>
                <c:ptCount val="37"/>
                <c:pt idx="0">
                  <c:v>12078.619719999999</c:v>
                </c:pt>
                <c:pt idx="1">
                  <c:v>5910.8494300000002</c:v>
                </c:pt>
                <c:pt idx="2">
                  <c:v>9223.6060799999996</c:v>
                </c:pt>
                <c:pt idx="3">
                  <c:v>5457.2918699999991</c:v>
                </c:pt>
                <c:pt idx="4">
                  <c:v>12143.48818</c:v>
                </c:pt>
                <c:pt idx="5">
                  <c:v>9522.2152800000003</c:v>
                </c:pt>
                <c:pt idx="6">
                  <c:v>11502.71859</c:v>
                </c:pt>
                <c:pt idx="7">
                  <c:v>16519.324089999998</c:v>
                </c:pt>
                <c:pt idx="8">
                  <c:v>10486.55639</c:v>
                </c:pt>
                <c:pt idx="9">
                  <c:v>7211.5493399999996</c:v>
                </c:pt>
                <c:pt idx="10">
                  <c:v>10950.238549999998</c:v>
                </c:pt>
                <c:pt idx="11">
                  <c:v>8554.7308499999999</c:v>
                </c:pt>
                <c:pt idx="12">
                  <c:v>34891.171409999995</c:v>
                </c:pt>
                <c:pt idx="13">
                  <c:v>18543.709620000001</c:v>
                </c:pt>
                <c:pt idx="14">
                  <c:v>28151.178929999998</c:v>
                </c:pt>
                <c:pt idx="15">
                  <c:v>23132.065609999998</c:v>
                </c:pt>
                <c:pt idx="16">
                  <c:v>23762.672979999999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5-DD21-46DE-936C-49A1DCFBDDB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2333568"/>
        <c:axId val="132335488"/>
      </c:scatterChart>
      <c:valAx>
        <c:axId val="132333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2335488"/>
        <c:crosses val="autoZero"/>
        <c:crossBetween val="midCat"/>
      </c:valAx>
      <c:valAx>
        <c:axId val="132335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2333568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>
              <a:defRPr/>
            </a:pPr>
            <a:r>
              <a:rPr lang="uk-UA" sz="1800" b="1" i="0" u="sng" baseline="0">
                <a:effectLst/>
              </a:rPr>
              <a:t>ОС Херсонської області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'!$C$640</c:f>
                  <c:strCache>
                    <c:ptCount val="1"/>
                    <c:pt idx="0">
                      <c:v>Білозерський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{95F9EA5D-F84A-46CA-9383-FA1294A3BFA3}</c15:txfldGUID>
                      <c15:f>'графіки '!$C$640</c15:f>
                      <c15:dlblFieldTableCache>
                        <c:ptCount val="1"/>
                        <c:pt idx="0">
                          <c:v>Білозерський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52AE-4BEC-975C-44F3C9A4710B}"/>
                </c:ext>
              </c:extLst>
            </c:dLbl>
            <c:dLbl>
              <c:idx val="1"/>
              <c:tx>
                <c:strRef>
                  <c:f>'графіки '!$C$641</c:f>
                  <c:strCache>
                    <c:ptCount val="1"/>
                    <c:pt idx="0">
                      <c:v>Великолепетиський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{5F688717-F316-4F22-B22D-BDA1574C3AC6}</c15:txfldGUID>
                      <c15:f>'графіки '!$C$641</c15:f>
                      <c15:dlblFieldTableCache>
                        <c:ptCount val="1"/>
                        <c:pt idx="0">
                          <c:v>Великолепетиський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52AE-4BEC-975C-44F3C9A4710B}"/>
                </c:ext>
              </c:extLst>
            </c:dLbl>
            <c:dLbl>
              <c:idx val="2"/>
              <c:tx>
                <c:strRef>
                  <c:f>'графіки '!$C$642</c:f>
                  <c:strCache>
                    <c:ptCount val="1"/>
                    <c:pt idx="0">
                      <c:v>Великоолександрівський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{99C70F2F-3DB8-447F-BC6F-BB9400FAAED6}</c15:txfldGUID>
                      <c15:f>'графіки '!$C$642</c15:f>
                      <c15:dlblFieldTableCache>
                        <c:ptCount val="1"/>
                        <c:pt idx="0">
                          <c:v>Великоолександрівський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52AE-4BEC-975C-44F3C9A4710B}"/>
                </c:ext>
              </c:extLst>
            </c:dLbl>
            <c:dLbl>
              <c:idx val="3"/>
              <c:tx>
                <c:strRef>
                  <c:f>'графіки '!$C$643</c:f>
                  <c:strCache>
                    <c:ptCount val="1"/>
                    <c:pt idx="0">
                      <c:v>Генічеський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{22D7F7C3-25C9-4DD8-B729-5E0BEF4F4A84}</c15:txfldGUID>
                      <c15:f>'графіки '!$C$643</c15:f>
                      <c15:dlblFieldTableCache>
                        <c:ptCount val="1"/>
                        <c:pt idx="0">
                          <c:v>Генічеський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52AE-4BEC-975C-44F3C9A4710B}"/>
                </c:ext>
              </c:extLst>
            </c:dLbl>
            <c:dLbl>
              <c:idx val="4"/>
              <c:tx>
                <c:strRef>
                  <c:f>'графіки '!$C$644</c:f>
                  <c:strCache>
                    <c:ptCount val="1"/>
                    <c:pt idx="0">
                      <c:v>Голопристанський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{0D8F8FF2-C7DC-44AE-BCAE-6FF53B1D601C}</c15:txfldGUID>
                      <c15:f>'графіки '!$C$644</c15:f>
                      <c15:dlblFieldTableCache>
                        <c:ptCount val="1"/>
                        <c:pt idx="0">
                          <c:v>Голопристанський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52AE-4BEC-975C-44F3C9A4710B}"/>
                </c:ext>
              </c:extLst>
            </c:dLbl>
            <c:dLbl>
              <c:idx val="5"/>
              <c:tx>
                <c:strRef>
                  <c:f>'графіки '!$C$645</c:f>
                  <c:strCache>
                    <c:ptCount val="1"/>
                    <c:pt idx="0">
                      <c:v>Каховський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{1ACB0930-F02D-4D2D-9214-8A89705F161A}</c15:txfldGUID>
                      <c15:f>'графіки '!$C$645</c15:f>
                      <c15:dlblFieldTableCache>
                        <c:ptCount val="1"/>
                        <c:pt idx="0">
                          <c:v>Каховський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52AE-4BEC-975C-44F3C9A4710B}"/>
                </c:ext>
              </c:extLst>
            </c:dLbl>
            <c:dLbl>
              <c:idx val="6"/>
              <c:tx>
                <c:strRef>
                  <c:f>'графіки '!$C$646</c:f>
                  <c:strCache>
                    <c:ptCount val="1"/>
                    <c:pt idx="0">
                      <c:v>Новокаховський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{BFD13BFA-F619-4DED-910E-61F9444AA845}</c15:txfldGUID>
                      <c15:f>'графіки '!$C$646</c15:f>
                      <c15:dlblFieldTableCache>
                        <c:ptCount val="1"/>
                        <c:pt idx="0">
                          <c:v>Новокаховський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52AE-4BEC-975C-44F3C9A4710B}"/>
                </c:ext>
              </c:extLst>
            </c:dLbl>
            <c:dLbl>
              <c:idx val="7"/>
              <c:tx>
                <c:strRef>
                  <c:f>'графіки '!$C$647</c:f>
                  <c:strCache>
                    <c:ptCount val="1"/>
                    <c:pt idx="0">
                      <c:v>Окружний суд міста Херсона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{4E3ADBC3-4AA9-4E94-BB7A-94DBDF2DF9FB}</c15:txfldGUID>
                      <c15:f>'графіки '!$C$647</c15:f>
                      <c15:dlblFieldTableCache>
                        <c:ptCount val="1"/>
                        <c:pt idx="0">
                          <c:v>Окружний суд міста Херсона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52AE-4BEC-975C-44F3C9A4710B}"/>
                </c:ext>
              </c:extLst>
            </c:dLbl>
            <c:dLbl>
              <c:idx val="8"/>
              <c:tx>
                <c:strRef>
                  <c:f>'графіки '!$C$648</c:f>
                  <c:strCache>
                    <c:ptCount val="1"/>
                    <c:pt idx="0">
                      <c:v>Скадовський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{644E3764-864F-4696-87FD-3768F5C90CD3}</c15:txfldGUID>
                      <c15:f>'графіки '!$C$648</c15:f>
                      <c15:dlblFieldTableCache>
                        <c:ptCount val="1"/>
                        <c:pt idx="0">
                          <c:v>Скадовський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52AE-4BEC-975C-44F3C9A4710B}"/>
                </c:ext>
              </c:extLst>
            </c:dLbl>
            <c:dLbl>
              <c:idx val="9"/>
              <c:tx>
                <c:strRef>
                  <c:f>'графіки '!$C$649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{356F779A-B296-4BC0-BC12-FFDECBA4AC85}</c15:txfldGUID>
                      <c15:f>'графіки '!$C$649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52AE-4BEC-975C-44F3C9A4710B}"/>
                </c:ext>
              </c:extLst>
            </c:dLbl>
            <c:dLbl>
              <c:idx val="10"/>
              <c:tx>
                <c:strRef>
                  <c:f>'графіки '!$C$650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{4AAB23FC-D89D-42B5-AC75-EE208416F9B6}</c15:txfldGUID>
                      <c15:f>'графіки '!$C$650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52AE-4BEC-975C-44F3C9A4710B}"/>
                </c:ext>
              </c:extLst>
            </c:dLbl>
            <c:dLbl>
              <c:idx val="11"/>
              <c:tx>
                <c:strRef>
                  <c:f>'графіки '!$C$651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{BD6F05F5-9F68-414A-AE0A-562E1D104D33}</c15:txfldGUID>
                      <c15:f>'графіки '!$C$651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52AE-4BEC-975C-44F3C9A4710B}"/>
                </c:ext>
              </c:extLst>
            </c:dLbl>
            <c:dLbl>
              <c:idx val="12"/>
              <c:tx>
                <c:strRef>
                  <c:f>'графіки '!$C$652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{AB9F80AB-D196-445A-84B6-90A6F5A85E25}</c15:txfldGUID>
                      <c15:f>'графіки '!$C$652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52AE-4BEC-975C-44F3C9A4710B}"/>
                </c:ext>
              </c:extLst>
            </c:dLbl>
            <c:dLbl>
              <c:idx val="13"/>
              <c:tx>
                <c:strRef>
                  <c:f>'графіки '!$C$653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{BC5978DE-27DA-4B0B-BD81-FEB8A56B5232}</c15:txfldGUID>
                      <c15:f>'графіки '!$C$653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52AE-4BEC-975C-44F3C9A4710B}"/>
                </c:ext>
              </c:extLst>
            </c:dLbl>
            <c:dLbl>
              <c:idx val="14"/>
              <c:tx>
                <c:strRef>
                  <c:f>'графіки '!$C$654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{3F25B624-9F8A-4781-A5CF-7088304C2A9B}</c15:txfldGUID>
                      <c15:f>'графіки '!$C$654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52AE-4BEC-975C-44F3C9A4710B}"/>
                </c:ext>
              </c:extLst>
            </c:dLbl>
            <c:dLbl>
              <c:idx val="15"/>
              <c:tx>
                <c:strRef>
                  <c:f>'графіки '!$C$655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{F8F4A39C-FAB8-4D46-B28B-467385161DE1}</c15:txfldGUID>
                      <c15:f>'графіки '!$C$655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52AE-4BEC-975C-44F3C9A4710B}"/>
                </c:ext>
              </c:extLst>
            </c:dLbl>
            <c:dLbl>
              <c:idx val="16"/>
              <c:tx>
                <c:strRef>
                  <c:f>'графіки '!$C$656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{D564FA35-E402-45E9-81C9-F7599749682F}</c15:txfldGUID>
                      <c15:f>'графіки '!$C$656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52AE-4BEC-975C-44F3C9A4710B}"/>
                </c:ext>
              </c:extLst>
            </c:dLbl>
            <c:dLbl>
              <c:idx val="17"/>
              <c:tx>
                <c:strRef>
                  <c:f>'графіки '!$C$657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{B92C729C-3DAC-48BE-A40C-ABAE0B0F256B}</c15:txfldGUID>
                      <c15:f>'графіки '!$C$657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52AE-4BEC-975C-44F3C9A4710B}"/>
                </c:ext>
              </c:extLst>
            </c:dLbl>
            <c:dLbl>
              <c:idx val="18"/>
              <c:tx>
                <c:strRef>
                  <c:f>'графіки '!$C$658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{E597BF12-1732-4285-A722-B5832E71B343}</c15:txfldGUID>
                      <c15:f>'графіки '!$C$658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52AE-4BEC-975C-44F3C9A4710B}"/>
                </c:ext>
              </c:extLst>
            </c:dLbl>
            <c:dLbl>
              <c:idx val="19"/>
              <c:tx>
                <c:strRef>
                  <c:f>'графіки '!$C$659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{F827E9F1-0731-44F0-8E5F-4D165CAD2D35}</c15:txfldGUID>
                      <c15:f>'графіки '!$C$659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52AE-4BEC-975C-44F3C9A4710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'!$F$640:$F$659</c:f>
              <c:numCache>
                <c:formatCode>#,##0_ ;[Red]\-#,##0\ </c:formatCode>
                <c:ptCount val="20"/>
                <c:pt idx="0">
                  <c:v>582.6925</c:v>
                </c:pt>
                <c:pt idx="1">
                  <c:v>660.09310000000005</c:v>
                </c:pt>
                <c:pt idx="2">
                  <c:v>749.26859999999999</c:v>
                </c:pt>
                <c:pt idx="3">
                  <c:v>1096.0135</c:v>
                </c:pt>
                <c:pt idx="4">
                  <c:v>1389.2811999999999</c:v>
                </c:pt>
                <c:pt idx="5">
                  <c:v>1147.2671</c:v>
                </c:pt>
                <c:pt idx="6">
                  <c:v>1352.5037</c:v>
                </c:pt>
                <c:pt idx="7">
                  <c:v>4041.1676000000002</c:v>
                </c:pt>
                <c:pt idx="8">
                  <c:v>888.78840000000002</c:v>
                </c:pt>
              </c:numCache>
            </c:numRef>
          </c:xVal>
          <c:yVal>
            <c:numRef>
              <c:f>'графіки '!$E$640:$E$659</c:f>
              <c:numCache>
                <c:formatCode>#,##0.0_ ;[Red]\-#,##0.0\ </c:formatCode>
                <c:ptCount val="20"/>
                <c:pt idx="0">
                  <c:v>6213.8967299999995</c:v>
                </c:pt>
                <c:pt idx="1">
                  <c:v>9317.4194200000002</c:v>
                </c:pt>
                <c:pt idx="2">
                  <c:v>8788.5963000000011</c:v>
                </c:pt>
                <c:pt idx="3">
                  <c:v>9575.5494299999991</c:v>
                </c:pt>
                <c:pt idx="4">
                  <c:v>11453.825500000001</c:v>
                </c:pt>
                <c:pt idx="5">
                  <c:v>10270.638060000001</c:v>
                </c:pt>
                <c:pt idx="6">
                  <c:v>11087.30041</c:v>
                </c:pt>
                <c:pt idx="7">
                  <c:v>30544.001970000001</c:v>
                </c:pt>
                <c:pt idx="8">
                  <c:v>9178.5678700000008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52AE-4BEC-975C-44F3C9A4710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2484096"/>
        <c:axId val="132498560"/>
      </c:scatterChart>
      <c:valAx>
        <c:axId val="132484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2498560"/>
        <c:crosses val="autoZero"/>
        <c:crossBetween val="midCat"/>
      </c:valAx>
      <c:valAx>
        <c:axId val="132498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2484096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ОС Хмельницької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'!$C$661</c:f>
                  <c:strCache>
                    <c:ptCount val="1"/>
                    <c:pt idx="0">
                      <c:v>Дунаєвецький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{B430D10D-46C0-4A93-873E-D1AD54D4CC02}</c15:txfldGUID>
                      <c15:f>'графіки '!$C$661</c15:f>
                      <c15:dlblFieldTableCache>
                        <c:ptCount val="1"/>
                        <c:pt idx="0">
                          <c:v>Дунаєвецький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1944-4F91-8A34-959DB872FF0D}"/>
                </c:ext>
              </c:extLst>
            </c:dLbl>
            <c:dLbl>
              <c:idx val="1"/>
              <c:tx>
                <c:strRef>
                  <c:f>'графіки '!$C$662</c:f>
                  <c:strCache>
                    <c:ptCount val="1"/>
                    <c:pt idx="0">
                      <c:v>Ізяславський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{082C9EC4-3596-4B16-987F-594DFA83A2EB}</c15:txfldGUID>
                      <c15:f>'графіки '!$C$662</c15:f>
                      <c15:dlblFieldTableCache>
                        <c:ptCount val="1"/>
                        <c:pt idx="0">
                          <c:v>Ізяславський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1944-4F91-8A34-959DB872FF0D}"/>
                </c:ext>
              </c:extLst>
            </c:dLbl>
            <c:dLbl>
              <c:idx val="2"/>
              <c:tx>
                <c:strRef>
                  <c:f>'графіки '!$C$663</c:f>
                  <c:strCache>
                    <c:ptCount val="1"/>
                    <c:pt idx="0">
                      <c:v>Кам'янець-Подільський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{6939AA50-B197-48FC-BC56-EDBCF8D15B9F}</c15:txfldGUID>
                      <c15:f>'графіки '!$C$663</c15:f>
                      <c15:dlblFieldTableCache>
                        <c:ptCount val="1"/>
                        <c:pt idx="0">
                          <c:v>Кам'янець-Подільський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1944-4F91-8A34-959DB872FF0D}"/>
                </c:ext>
              </c:extLst>
            </c:dLbl>
            <c:dLbl>
              <c:idx val="3"/>
              <c:tx>
                <c:strRef>
                  <c:f>'графіки '!$C$664</c:f>
                  <c:strCache>
                    <c:ptCount val="1"/>
                    <c:pt idx="0">
                      <c:v>Летичівський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{7FAE6536-04C2-461F-A174-547238023A07}</c15:txfldGUID>
                      <c15:f>'графіки '!$C$664</c15:f>
                      <c15:dlblFieldTableCache>
                        <c:ptCount val="1"/>
                        <c:pt idx="0">
                          <c:v>Летичівський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1944-4F91-8A34-959DB872FF0D}"/>
                </c:ext>
              </c:extLst>
            </c:dLbl>
            <c:dLbl>
              <c:idx val="4"/>
              <c:tx>
                <c:strRef>
                  <c:f>'графіки '!$C$665</c:f>
                  <c:strCache>
                    <c:ptCount val="1"/>
                    <c:pt idx="0">
                      <c:v>Славутський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{C8BCB78E-EC4F-47FA-B6E0-36AA482ADA2A}</c15:txfldGUID>
                      <c15:f>'графіки '!$C$665</c15:f>
                      <c15:dlblFieldTableCache>
                        <c:ptCount val="1"/>
                        <c:pt idx="0">
                          <c:v>Славутський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1944-4F91-8A34-959DB872FF0D}"/>
                </c:ext>
              </c:extLst>
            </c:dLbl>
            <c:dLbl>
              <c:idx val="5"/>
              <c:tx>
                <c:strRef>
                  <c:f>'графіки '!$C$666</c:f>
                  <c:strCache>
                    <c:ptCount val="1"/>
                    <c:pt idx="0">
                      <c:v>Староконстянтинівський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{4A864AFA-4C6C-44D3-9D45-6FD12F8EA8AA}</c15:txfldGUID>
                      <c15:f>'графіки '!$C$666</c15:f>
                      <c15:dlblFieldTableCache>
                        <c:ptCount val="1"/>
                        <c:pt idx="0">
                          <c:v>Староконстянтинівський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1944-4F91-8A34-959DB872FF0D}"/>
                </c:ext>
              </c:extLst>
            </c:dLbl>
            <c:dLbl>
              <c:idx val="6"/>
              <c:tx>
                <c:strRef>
                  <c:f>'графіки '!$C$667</c:f>
                  <c:strCache>
                    <c:ptCount val="1"/>
                    <c:pt idx="0">
                      <c:v>Хмельницький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{A4F7AFED-202E-4937-B774-91EECDA29569}</c15:txfldGUID>
                      <c15:f>'графіки '!$C$667</c15:f>
                      <c15:dlblFieldTableCache>
                        <c:ptCount val="1"/>
                        <c:pt idx="0">
                          <c:v>Хмельницький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1944-4F91-8A34-959DB872FF0D}"/>
                </c:ext>
              </c:extLst>
            </c:dLbl>
            <c:dLbl>
              <c:idx val="7"/>
              <c:tx>
                <c:strRef>
                  <c:f>'графіки '!$C$668</c:f>
                  <c:strCache>
                    <c:ptCount val="1"/>
                    <c:pt idx="0">
                      <c:v>Шепетівський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{DB423066-9A2F-464C-9F86-AEA4EC94CA9D}</c15:txfldGUID>
                      <c15:f>'графіки '!$C$668</c15:f>
                      <c15:dlblFieldTableCache>
                        <c:ptCount val="1"/>
                        <c:pt idx="0">
                          <c:v>Шепетівський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1944-4F91-8A34-959DB872FF0D}"/>
                </c:ext>
              </c:extLst>
            </c:dLbl>
            <c:dLbl>
              <c:idx val="8"/>
              <c:tx>
                <c:strRef>
                  <c:f>'графіки '!$C$669</c:f>
                  <c:strCache>
                    <c:ptCount val="1"/>
                    <c:pt idx="0">
                      <c:v>Ярмолинецький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{30B21145-4CBB-4C58-AB40-FD2C152BCC07}</c15:txfldGUID>
                      <c15:f>'графіки '!$C$669</c15:f>
                      <c15:dlblFieldTableCache>
                        <c:ptCount val="1"/>
                        <c:pt idx="0">
                          <c:v>Ярмолинецький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1944-4F91-8A34-959DB872FF0D}"/>
                </c:ext>
              </c:extLst>
            </c:dLbl>
            <c:dLbl>
              <c:idx val="9"/>
              <c:tx>
                <c:strRef>
                  <c:f>'графіки '!$C$670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{CFF0C4B7-4279-4CA6-8FF9-F70214C8C5A1}</c15:txfldGUID>
                      <c15:f>'графіки '!$C$670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1944-4F91-8A34-959DB872FF0D}"/>
                </c:ext>
              </c:extLst>
            </c:dLbl>
            <c:dLbl>
              <c:idx val="10"/>
              <c:tx>
                <c:strRef>
                  <c:f>'графіки '!$C$671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{0BD9D0E9-7600-4DAE-8471-F17DEA71BEA9}</c15:txfldGUID>
                      <c15:f>'графіки '!$C$671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1944-4F91-8A34-959DB872FF0D}"/>
                </c:ext>
              </c:extLst>
            </c:dLbl>
            <c:dLbl>
              <c:idx val="11"/>
              <c:tx>
                <c:strRef>
                  <c:f>'графіки '!$C$672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{D72FE36D-78E9-45E3-A22C-743F50EE81CB}</c15:txfldGUID>
                      <c15:f>'графіки '!$C$672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1944-4F91-8A34-959DB872FF0D}"/>
                </c:ext>
              </c:extLst>
            </c:dLbl>
            <c:dLbl>
              <c:idx val="12"/>
              <c:tx>
                <c:strRef>
                  <c:f>'графіки '!$C$673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{09B286C9-7136-4EB6-BA8E-081362D110FB}</c15:txfldGUID>
                      <c15:f>'графіки '!$C$673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1944-4F91-8A34-959DB872FF0D}"/>
                </c:ext>
              </c:extLst>
            </c:dLbl>
            <c:dLbl>
              <c:idx val="13"/>
              <c:tx>
                <c:strRef>
                  <c:f>'графіки '!$C$674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{6B5D20F4-D73C-4429-8391-BB68FD2885DC}</c15:txfldGUID>
                      <c15:f>'графіки '!$C$674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1944-4F91-8A34-959DB872FF0D}"/>
                </c:ext>
              </c:extLst>
            </c:dLbl>
            <c:dLbl>
              <c:idx val="14"/>
              <c:tx>
                <c:strRef>
                  <c:f>'графіки '!$C$675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{DC2D82A9-4971-44AF-AEDE-5839D719E743}</c15:txfldGUID>
                      <c15:f>'графіки '!$C$675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1944-4F91-8A34-959DB872FF0D}"/>
                </c:ext>
              </c:extLst>
            </c:dLbl>
            <c:dLbl>
              <c:idx val="15"/>
              <c:tx>
                <c:strRef>
                  <c:f>'графіки '!$C$676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{5FFCEAB5-D502-4C1A-B099-A9FC818D9B44}</c15:txfldGUID>
                      <c15:f>'графіки '!$C$676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1944-4F91-8A34-959DB872FF0D}"/>
                </c:ext>
              </c:extLst>
            </c:dLbl>
            <c:dLbl>
              <c:idx val="16"/>
              <c:tx>
                <c:strRef>
                  <c:f>'графіки '!$C$677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{68A7B3CB-D4DF-4E4F-9850-247A8FA9749E}</c15:txfldGUID>
                      <c15:f>'графіки '!$C$677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1944-4F91-8A34-959DB872FF0D}"/>
                </c:ext>
              </c:extLst>
            </c:dLbl>
            <c:dLbl>
              <c:idx val="17"/>
              <c:tx>
                <c:strRef>
                  <c:f>'графіки '!$C$678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{97F9B62E-A470-4F8D-A599-040AFA6573BF}</c15:txfldGUID>
                      <c15:f>'графіки '!$C$678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1944-4F91-8A34-959DB872FF0D}"/>
                </c:ext>
              </c:extLst>
            </c:dLbl>
            <c:dLbl>
              <c:idx val="18"/>
              <c:tx>
                <c:strRef>
                  <c:f>'графіки '!$C$679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{BCB876E9-F1DB-4658-8766-7DECB15831C4}</c15:txfldGUID>
                      <c15:f>'графіки '!$C$679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1944-4F91-8A34-959DB872FF0D}"/>
                </c:ext>
              </c:extLst>
            </c:dLbl>
            <c:dLbl>
              <c:idx val="19"/>
              <c:tx>
                <c:strRef>
                  <c:f>'графіки '!$C$680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{22EC371D-B7EB-432E-888A-99998C414223}</c15:txfldGUID>
                      <c15:f>'графіки '!$C$680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1944-4F91-8A34-959DB872FF0D}"/>
                </c:ext>
              </c:extLst>
            </c:dLbl>
            <c:dLbl>
              <c:idx val="20"/>
              <c:tx>
                <c:strRef>
                  <c:f>'графіки '!$C$681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{5C5B3BB2-2ECE-4917-902B-262705D5539C}</c15:txfldGUID>
                      <c15:f>'графіки '!$C$681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1944-4F91-8A34-959DB872FF0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'!$F$661:$F$681</c:f>
              <c:numCache>
                <c:formatCode>#,##0_ ;[Red]\-#,##0\ </c:formatCode>
                <c:ptCount val="21"/>
                <c:pt idx="0">
                  <c:v>538.25850000000003</c:v>
                </c:pt>
                <c:pt idx="1">
                  <c:v>913.78620000000001</c:v>
                </c:pt>
                <c:pt idx="2">
                  <c:v>1488.5055</c:v>
                </c:pt>
                <c:pt idx="3">
                  <c:v>563.18470000000002</c:v>
                </c:pt>
                <c:pt idx="4">
                  <c:v>845.625</c:v>
                </c:pt>
                <c:pt idx="5">
                  <c:v>1046.1904</c:v>
                </c:pt>
                <c:pt idx="6">
                  <c:v>4973.5628999999999</c:v>
                </c:pt>
                <c:pt idx="7">
                  <c:v>1018.7809999999999</c:v>
                </c:pt>
                <c:pt idx="8">
                  <c:v>895.22350000000006</c:v>
                </c:pt>
              </c:numCache>
            </c:numRef>
          </c:xVal>
          <c:yVal>
            <c:numRef>
              <c:f>'графіки '!$E$661:$E$681</c:f>
              <c:numCache>
                <c:formatCode>#,##0.0_ ;[Red]\-#,##0.0\ </c:formatCode>
                <c:ptCount val="21"/>
                <c:pt idx="0">
                  <c:v>5444.4454300000007</c:v>
                </c:pt>
                <c:pt idx="1">
                  <c:v>11964.445459999999</c:v>
                </c:pt>
                <c:pt idx="2">
                  <c:v>17954.32675</c:v>
                </c:pt>
                <c:pt idx="3">
                  <c:v>7711.0973899999999</c:v>
                </c:pt>
                <c:pt idx="4">
                  <c:v>8959.8832700000003</c:v>
                </c:pt>
                <c:pt idx="5">
                  <c:v>8761.1589899999999</c:v>
                </c:pt>
                <c:pt idx="6">
                  <c:v>35321.86838</c:v>
                </c:pt>
                <c:pt idx="7">
                  <c:v>11967.270919999999</c:v>
                </c:pt>
                <c:pt idx="8">
                  <c:v>11262.19657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5-1944-4F91-8A34-959DB872FF0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3066752"/>
        <c:axId val="133068672"/>
      </c:scatterChart>
      <c:valAx>
        <c:axId val="133066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3068672"/>
        <c:crosses val="autoZero"/>
        <c:crossBetween val="midCat"/>
      </c:valAx>
      <c:valAx>
        <c:axId val="13306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3066752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ОС Хмельницької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'!$C$683</c:f>
                  <c:strCache>
                    <c:ptCount val="1"/>
                    <c:pt idx="0">
                      <c:v>Звенигородський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{282F56CC-4B3D-4331-BBC3-A773272E3E52}</c15:txfldGUID>
                      <c15:f>'графіки '!$C$683</c15:f>
                      <c15:dlblFieldTableCache>
                        <c:ptCount val="1"/>
                        <c:pt idx="0">
                          <c:v>Звенигородський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B040-48E6-8E77-4DFE6B7A2E36}"/>
                </c:ext>
              </c:extLst>
            </c:dLbl>
            <c:dLbl>
              <c:idx val="1"/>
              <c:tx>
                <c:strRef>
                  <c:f>'графіки '!$C$684</c:f>
                  <c:strCache>
                    <c:ptCount val="1"/>
                    <c:pt idx="0">
                      <c:v>Золотоніський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{9A55072E-A23E-42A5-AC8B-07C3B7CF9962}</c15:txfldGUID>
                      <c15:f>'графіки '!$C$684</c15:f>
                      <c15:dlblFieldTableCache>
                        <c:ptCount val="1"/>
                        <c:pt idx="0">
                          <c:v>Золотоніський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B040-48E6-8E77-4DFE6B7A2E36}"/>
                </c:ext>
              </c:extLst>
            </c:dLbl>
            <c:dLbl>
              <c:idx val="2"/>
              <c:tx>
                <c:strRef>
                  <c:f>'графіки '!$C$685</c:f>
                  <c:strCache>
                    <c:ptCount val="1"/>
                    <c:pt idx="0">
                      <c:v>Канівський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{FB901A87-A29E-44F4-BC0B-ECDCB155405C}</c15:txfldGUID>
                      <c15:f>'графіки '!$C$685</c15:f>
                      <c15:dlblFieldTableCache>
                        <c:ptCount val="1"/>
                        <c:pt idx="0">
                          <c:v>Канівський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B040-48E6-8E77-4DFE6B7A2E36}"/>
                </c:ext>
              </c:extLst>
            </c:dLbl>
            <c:dLbl>
              <c:idx val="3"/>
              <c:tx>
                <c:strRef>
                  <c:f>'графіки '!$C$686</c:f>
                  <c:strCache>
                    <c:ptCount val="1"/>
                    <c:pt idx="0">
                      <c:v>Корсунь-Шевченківський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{DB364080-9388-4BB7-8017-293DC73EE08B}</c15:txfldGUID>
                      <c15:f>'графіки '!$C$686</c15:f>
                      <c15:dlblFieldTableCache>
                        <c:ptCount val="1"/>
                        <c:pt idx="0">
                          <c:v>Корсунь-Шевченківський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B040-48E6-8E77-4DFE6B7A2E36}"/>
                </c:ext>
              </c:extLst>
            </c:dLbl>
            <c:dLbl>
              <c:idx val="4"/>
              <c:tx>
                <c:strRef>
                  <c:f>'графіки '!$C$687</c:f>
                  <c:strCache>
                    <c:ptCount val="1"/>
                    <c:pt idx="0">
                      <c:v>Монастирищенський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{1A42E1A6-252F-4E9E-BFC6-4533D032B4AC}</c15:txfldGUID>
                      <c15:f>'графіки '!$C$687</c15:f>
                      <c15:dlblFieldTableCache>
                        <c:ptCount val="1"/>
                        <c:pt idx="0">
                          <c:v>Монастирищенський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B040-48E6-8E77-4DFE6B7A2E36}"/>
                </c:ext>
              </c:extLst>
            </c:dLbl>
            <c:dLbl>
              <c:idx val="5"/>
              <c:tx>
                <c:strRef>
                  <c:f>'графіки '!$C$688</c:f>
                  <c:strCache>
                    <c:ptCount val="1"/>
                    <c:pt idx="0">
                      <c:v>Смілянський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{0EDF00C0-EBB4-4B5A-88D6-2372DBF5E4B4}</c15:txfldGUID>
                      <c15:f>'графіки '!$C$688</c15:f>
                      <c15:dlblFieldTableCache>
                        <c:ptCount val="1"/>
                        <c:pt idx="0">
                          <c:v>Смілянський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B040-48E6-8E77-4DFE6B7A2E36}"/>
                </c:ext>
              </c:extLst>
            </c:dLbl>
            <c:dLbl>
              <c:idx val="6"/>
              <c:tx>
                <c:strRef>
                  <c:f>'графіки '!$C$689</c:f>
                  <c:strCache>
                    <c:ptCount val="1"/>
                    <c:pt idx="0">
                      <c:v>Тальнівський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{B59355BA-EF89-416D-829D-F11E5879494B}</c15:txfldGUID>
                      <c15:f>'графіки '!$C$689</c15:f>
                      <c15:dlblFieldTableCache>
                        <c:ptCount val="1"/>
                        <c:pt idx="0">
                          <c:v>Тальнівський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B040-48E6-8E77-4DFE6B7A2E36}"/>
                </c:ext>
              </c:extLst>
            </c:dLbl>
            <c:dLbl>
              <c:idx val="7"/>
              <c:tx>
                <c:strRef>
                  <c:f>'графіки '!$C$690</c:f>
                  <c:strCache>
                    <c:ptCount val="1"/>
                    <c:pt idx="0">
                      <c:v>Уманський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{55B2861B-C9E1-40C3-B9EF-2BC9F9EC73D5}</c15:txfldGUID>
                      <c15:f>'графіки '!$C$690</c15:f>
                      <c15:dlblFieldTableCache>
                        <c:ptCount val="1"/>
                        <c:pt idx="0">
                          <c:v>Уманський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B040-48E6-8E77-4DFE6B7A2E36}"/>
                </c:ext>
              </c:extLst>
            </c:dLbl>
            <c:dLbl>
              <c:idx val="8"/>
              <c:tx>
                <c:strRef>
                  <c:f>'графіки '!$C$691</c:f>
                  <c:strCache>
                    <c:ptCount val="1"/>
                    <c:pt idx="0">
                      <c:v>Черкаський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{527FC755-D265-44AD-8E41-9C6D50A2C8A9}</c15:txfldGUID>
                      <c15:f>'графіки '!$C$691</c15:f>
                      <c15:dlblFieldTableCache>
                        <c:ptCount val="1"/>
                        <c:pt idx="0">
                          <c:v>Черкаський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B040-48E6-8E77-4DFE6B7A2E36}"/>
                </c:ext>
              </c:extLst>
            </c:dLbl>
            <c:dLbl>
              <c:idx val="9"/>
              <c:tx>
                <c:strRef>
                  <c:f>'графіки '!$C$692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{CAD02784-443F-432D-A62E-852D544B79B5}</c15:txfldGUID>
                      <c15:f>'графіки '!$C$692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B040-48E6-8E77-4DFE6B7A2E36}"/>
                </c:ext>
              </c:extLst>
            </c:dLbl>
            <c:dLbl>
              <c:idx val="10"/>
              <c:tx>
                <c:strRef>
                  <c:f>'графіки '!$C$693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{87A2E901-04C8-43C8-8BF3-83E57B14FA19}</c15:txfldGUID>
                      <c15:f>'графіки '!$C$693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B040-48E6-8E77-4DFE6B7A2E36}"/>
                </c:ext>
              </c:extLst>
            </c:dLbl>
            <c:dLbl>
              <c:idx val="11"/>
              <c:tx>
                <c:strRef>
                  <c:f>'графіки '!$C$694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{8B839972-2698-4D49-975B-6817BA9AEC8B}</c15:txfldGUID>
                      <c15:f>'графіки '!$C$694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B040-48E6-8E77-4DFE6B7A2E36}"/>
                </c:ext>
              </c:extLst>
            </c:dLbl>
            <c:dLbl>
              <c:idx val="12"/>
              <c:tx>
                <c:strRef>
                  <c:f>'графіки '!$C$695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{522DC36D-9275-4212-89BE-C50A3154240E}</c15:txfldGUID>
                      <c15:f>'графіки '!$C$695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B040-48E6-8E77-4DFE6B7A2E36}"/>
                </c:ext>
              </c:extLst>
            </c:dLbl>
            <c:dLbl>
              <c:idx val="13"/>
              <c:tx>
                <c:strRef>
                  <c:f>'графіки '!$C$696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{28DB8F61-DEF6-4B53-96EB-C531512602E5}</c15:txfldGUID>
                      <c15:f>'графіки '!$C$696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B040-48E6-8E77-4DFE6B7A2E36}"/>
                </c:ext>
              </c:extLst>
            </c:dLbl>
            <c:dLbl>
              <c:idx val="14"/>
              <c:tx>
                <c:strRef>
                  <c:f>'графіки '!$C$697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{9EFCB5C1-F11F-42C4-A59A-3977B512B396}</c15:txfldGUID>
                      <c15:f>'графіки '!$C$697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B040-48E6-8E77-4DFE6B7A2E36}"/>
                </c:ext>
              </c:extLst>
            </c:dLbl>
            <c:dLbl>
              <c:idx val="15"/>
              <c:tx>
                <c:strRef>
                  <c:f>'графіки '!$C$698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{3676EBFE-AB93-4D88-B2C7-9A77496D1273}</c15:txfldGUID>
                      <c15:f>'графіки '!$C$698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B040-48E6-8E77-4DFE6B7A2E36}"/>
                </c:ext>
              </c:extLst>
            </c:dLbl>
            <c:dLbl>
              <c:idx val="16"/>
              <c:tx>
                <c:strRef>
                  <c:f>'графіки '!$C$699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{D55B2947-CBC9-4DCD-B77B-79C3DB6FB153}</c15:txfldGUID>
                      <c15:f>'графіки '!$C$699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B040-48E6-8E77-4DFE6B7A2E36}"/>
                </c:ext>
              </c:extLst>
            </c:dLbl>
            <c:dLbl>
              <c:idx val="17"/>
              <c:tx>
                <c:strRef>
                  <c:f>'графіки '!$C$700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{F4C08056-A94C-44A5-AAD5-40193030AA15}</c15:txfldGUID>
                      <c15:f>'графіки '!$C$700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B040-48E6-8E77-4DFE6B7A2E36}"/>
                </c:ext>
              </c:extLst>
            </c:dLbl>
            <c:dLbl>
              <c:idx val="18"/>
              <c:tx>
                <c:strRef>
                  <c:f>'графіки '!$C$701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{B119465A-968D-49B6-A8AB-8A08747F0672}</c15:txfldGUID>
                      <c15:f>'графіки '!$C$701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B040-48E6-8E77-4DFE6B7A2E36}"/>
                </c:ext>
              </c:extLst>
            </c:dLbl>
            <c:dLbl>
              <c:idx val="19"/>
              <c:tx>
                <c:strRef>
                  <c:f>'графіки '!$C$702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{27307DA9-E5C2-43E2-8492-C021687A7419}</c15:txfldGUID>
                      <c15:f>'графіки '!$C$702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B040-48E6-8E77-4DFE6B7A2E36}"/>
                </c:ext>
              </c:extLst>
            </c:dLbl>
            <c:dLbl>
              <c:idx val="20"/>
              <c:tx>
                <c:strRef>
                  <c:f>'графіки '!$C$703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{BAB1B4EC-0434-4DDE-8A8D-F192D7D440B5}</c15:txfldGUID>
                      <c15:f>'графіки '!$C$703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B040-48E6-8E77-4DFE6B7A2E36}"/>
                </c:ext>
              </c:extLst>
            </c:dLbl>
            <c:dLbl>
              <c:idx val="21"/>
              <c:tx>
                <c:strRef>
                  <c:f>'графіки '!$C$704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{156FADF2-3A54-4581-93A4-AC58C919269E}</c15:txfldGUID>
                      <c15:f>'графіки '!$C$704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B040-48E6-8E77-4DFE6B7A2E36}"/>
                </c:ext>
              </c:extLst>
            </c:dLbl>
            <c:dLbl>
              <c:idx val="22"/>
              <c:tx>
                <c:strRef>
                  <c:f>'графіки '!$C$705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{33A614BA-2069-46AC-91BE-1C9225CA325E}</c15:txfldGUID>
                      <c15:f>'графіки '!$C$705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B040-48E6-8E77-4DFE6B7A2E3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'!$F$683:$F$705</c:f>
              <c:numCache>
                <c:formatCode>#,##0_ ;[Red]\-#,##0\ </c:formatCode>
                <c:ptCount val="23"/>
                <c:pt idx="0">
                  <c:v>720.65560000000005</c:v>
                </c:pt>
                <c:pt idx="1">
                  <c:v>1222.3145999999999</c:v>
                </c:pt>
                <c:pt idx="2">
                  <c:v>387.43130000000002</c:v>
                </c:pt>
                <c:pt idx="3">
                  <c:v>448.51220000000001</c:v>
                </c:pt>
                <c:pt idx="4">
                  <c:v>617.77260000000001</c:v>
                </c:pt>
                <c:pt idx="5">
                  <c:v>1558.8476000000001</c:v>
                </c:pt>
                <c:pt idx="6">
                  <c:v>475.7106</c:v>
                </c:pt>
                <c:pt idx="7">
                  <c:v>985.39520000000005</c:v>
                </c:pt>
                <c:pt idx="8">
                  <c:v>4740.9722000000002</c:v>
                </c:pt>
              </c:numCache>
            </c:numRef>
          </c:xVal>
          <c:yVal>
            <c:numRef>
              <c:f>'графіки '!$E$683:$E$705</c:f>
              <c:numCache>
                <c:formatCode>#,##0.0_ ;[Red]\-#,##0.0\ </c:formatCode>
                <c:ptCount val="23"/>
                <c:pt idx="0">
                  <c:v>14250.271060000001</c:v>
                </c:pt>
                <c:pt idx="1">
                  <c:v>9873.0899000000009</c:v>
                </c:pt>
                <c:pt idx="2">
                  <c:v>5625.8935999999994</c:v>
                </c:pt>
                <c:pt idx="3">
                  <c:v>6276.68559</c:v>
                </c:pt>
                <c:pt idx="4">
                  <c:v>9708.2998599999992</c:v>
                </c:pt>
                <c:pt idx="5">
                  <c:v>10033.040469999998</c:v>
                </c:pt>
                <c:pt idx="6">
                  <c:v>7020.4734500000004</c:v>
                </c:pt>
                <c:pt idx="7">
                  <c:v>9173.6090599999989</c:v>
                </c:pt>
                <c:pt idx="8">
                  <c:v>38494.666239999999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7-B040-48E6-8E77-4DFE6B7A2E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2802048"/>
        <c:axId val="132803968"/>
      </c:scatterChart>
      <c:valAx>
        <c:axId val="132802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2803968"/>
        <c:crosses val="autoZero"/>
        <c:crossBetween val="midCat"/>
      </c:valAx>
      <c:valAx>
        <c:axId val="132803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2802048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ОС Чернівецької області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769129762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10984848484849"/>
          <c:y val="0.13063580246913581"/>
          <c:w val="0.86444191919191904"/>
          <c:h val="0.769570652173913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'!$C$707</c:f>
                  <c:strCache>
                    <c:ptCount val="1"/>
                    <c:pt idx="0">
                      <c:v>Вижницький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{A54350F2-2D6D-4A7E-9100-CD5F6A09DD12}</c15:txfldGUID>
                      <c15:f>'графіки '!$C$707</c15:f>
                      <c15:dlblFieldTableCache>
                        <c:ptCount val="1"/>
                        <c:pt idx="0">
                          <c:v>Вижницький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596C-4CB3-AC2A-3FDBCED061CC}"/>
                </c:ext>
              </c:extLst>
            </c:dLbl>
            <c:dLbl>
              <c:idx val="1"/>
              <c:tx>
                <c:strRef>
                  <c:f>'графіки '!$C$708</c:f>
                  <c:strCache>
                    <c:ptCount val="1"/>
                    <c:pt idx="0">
                      <c:v>Кіцманський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{FDE6FA28-4E39-4907-BF5E-6EDF80ACC9DF}</c15:txfldGUID>
                      <c15:f>'графіки '!$C$708</c15:f>
                      <c15:dlblFieldTableCache>
                        <c:ptCount val="1"/>
                        <c:pt idx="0">
                          <c:v>Кіцманський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596C-4CB3-AC2A-3FDBCED061CC}"/>
                </c:ext>
              </c:extLst>
            </c:dLbl>
            <c:dLbl>
              <c:idx val="2"/>
              <c:tx>
                <c:strRef>
                  <c:f>'графіки '!$C$709</c:f>
                  <c:strCache>
                    <c:ptCount val="1"/>
                    <c:pt idx="0">
                      <c:v>Новоселицький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{3E31DE84-2586-4F98-8D51-5CC0FA9F9567}</c15:txfldGUID>
                      <c15:f>'графіки '!$C$709</c15:f>
                      <c15:dlblFieldTableCache>
                        <c:ptCount val="1"/>
                        <c:pt idx="0">
                          <c:v>Новоселицький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596C-4CB3-AC2A-3FDBCED061CC}"/>
                </c:ext>
              </c:extLst>
            </c:dLbl>
            <c:dLbl>
              <c:idx val="3"/>
              <c:tx>
                <c:strRef>
                  <c:f>'графіки '!$C$710</c:f>
                  <c:strCache>
                    <c:ptCount val="1"/>
                    <c:pt idx="0">
                      <c:v>Окружний суд м.Чернівців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{8EEB844A-0175-4C86-B692-E7D4D33795A9}</c15:txfldGUID>
                      <c15:f>'графіки '!$C$710</c15:f>
                      <c15:dlblFieldTableCache>
                        <c:ptCount val="1"/>
                        <c:pt idx="0">
                          <c:v>Окружний суд м.Чернівців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596C-4CB3-AC2A-3FDBCED061CC}"/>
                </c:ext>
              </c:extLst>
            </c:dLbl>
            <c:dLbl>
              <c:idx val="4"/>
              <c:tx>
                <c:strRef>
                  <c:f>'графіки '!$C$711</c:f>
                  <c:strCache>
                    <c:ptCount val="1"/>
                    <c:pt idx="0">
                      <c:v>Сокирянський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{BBA127B6-3C44-496E-98F7-D50E16185EE5}</c15:txfldGUID>
                      <c15:f>'графіки '!$C$711</c15:f>
                      <c15:dlblFieldTableCache>
                        <c:ptCount val="1"/>
                        <c:pt idx="0">
                          <c:v>Сокирянський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596C-4CB3-AC2A-3FDBCED061CC}"/>
                </c:ext>
              </c:extLst>
            </c:dLbl>
            <c:dLbl>
              <c:idx val="5"/>
              <c:tx>
                <c:strRef>
                  <c:f>'графіки '!$C$712</c:f>
                  <c:strCache>
                    <c:ptCount val="1"/>
                    <c:pt idx="0">
                      <c:v>Сторожинецький окружний суд 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{6403D199-60DF-4697-B56F-5236547391A7}</c15:txfldGUID>
                      <c15:f>'графіки '!$C$712</c15:f>
                      <c15:dlblFieldTableCache>
                        <c:ptCount val="1"/>
                        <c:pt idx="0">
                          <c:v>Сторожинецький окружний суд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596C-4CB3-AC2A-3FDBCED061CC}"/>
                </c:ext>
              </c:extLst>
            </c:dLbl>
            <c:dLbl>
              <c:idx val="6"/>
              <c:tx>
                <c:strRef>
                  <c:f>'графіки '!$C$713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{B0708328-CC02-488A-98A8-A283A6E1AF91}</c15:txfldGUID>
                      <c15:f>'графіки '!$C$713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596C-4CB3-AC2A-3FDBCED061CC}"/>
                </c:ext>
              </c:extLst>
            </c:dLbl>
            <c:dLbl>
              <c:idx val="7"/>
              <c:tx>
                <c:strRef>
                  <c:f>'графіки '!$C$714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{F35A4B14-AE10-4343-9DBF-15D7CD5C6302}</c15:txfldGUID>
                      <c15:f>'графіки '!$C$714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596C-4CB3-AC2A-3FDBCED061CC}"/>
                </c:ext>
              </c:extLst>
            </c:dLbl>
            <c:dLbl>
              <c:idx val="8"/>
              <c:tx>
                <c:strRef>
                  <c:f>'графіки '!$C$715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{22941A48-9F9D-479C-9339-D9EAC571CB9B}</c15:txfldGUID>
                      <c15:f>'графіки '!$C$715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596C-4CB3-AC2A-3FDBCED061CC}"/>
                </c:ext>
              </c:extLst>
            </c:dLbl>
            <c:dLbl>
              <c:idx val="9"/>
              <c:tx>
                <c:strRef>
                  <c:f>'графіки '!$C$716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{0078FC26-E3BB-4F10-A5D2-D69D28A05AA8}</c15:txfldGUID>
                      <c15:f>'графіки '!$C$716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596C-4CB3-AC2A-3FDBCED061CC}"/>
                </c:ext>
              </c:extLst>
            </c:dLbl>
            <c:dLbl>
              <c:idx val="10"/>
              <c:tx>
                <c:strRef>
                  <c:f>'графіки '!$C$717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{F991CD46-AC67-4CEA-871B-C5AA3C6422DF}</c15:txfldGUID>
                      <c15:f>'графіки '!$C$717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596C-4CB3-AC2A-3FDBCED061CC}"/>
                </c:ext>
              </c:extLst>
            </c:dLbl>
            <c:dLbl>
              <c:idx val="11"/>
              <c:tx>
                <c:strRef>
                  <c:f>'графіки '!$C$718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{4EE4DC52-7873-45A7-91F2-DDDECD601547}</c15:txfldGUID>
                      <c15:f>'графіки '!$C$718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596C-4CB3-AC2A-3FDBCED061CC}"/>
                </c:ext>
              </c:extLst>
            </c:dLbl>
            <c:dLbl>
              <c:idx val="12"/>
              <c:tx>
                <c:strRef>
                  <c:f>'графіки '!$C$719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{0019FE4E-0F59-4851-AF65-D1677F6B7910}</c15:txfldGUID>
                      <c15:f>'графіки '!$C$719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596C-4CB3-AC2A-3FDBCED061CC}"/>
                </c:ext>
              </c:extLst>
            </c:dLbl>
            <c:dLbl>
              <c:idx val="13"/>
              <c:tx>
                <c:strRef>
                  <c:f>'графіки '!$C$720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{1931D38A-8332-4045-B327-8028AA197D61}</c15:txfldGUID>
                      <c15:f>'графіки '!$C$720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596C-4CB3-AC2A-3FDBCED061CC}"/>
                </c:ext>
              </c:extLst>
            </c:dLbl>
            <c:dLbl>
              <c:idx val="14"/>
              <c:tx>
                <c:strRef>
                  <c:f>'графіки '!$C$721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{509573D7-9235-4A5A-954F-4107C760F14D}</c15:txfldGUID>
                      <c15:f>'графіки '!$C$721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596C-4CB3-AC2A-3FDBCED061C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'!$F$707:$F$721</c:f>
              <c:numCache>
                <c:formatCode>#,##0_ ;[Red]\-#,##0\ </c:formatCode>
                <c:ptCount val="15"/>
                <c:pt idx="0">
                  <c:v>512.9316</c:v>
                </c:pt>
                <c:pt idx="1">
                  <c:v>844.53539999999998</c:v>
                </c:pt>
                <c:pt idx="2">
                  <c:v>850.97080000000005</c:v>
                </c:pt>
                <c:pt idx="3">
                  <c:v>3027.3081000000002</c:v>
                </c:pt>
                <c:pt idx="4">
                  <c:v>714.73080000000004</c:v>
                </c:pt>
                <c:pt idx="5">
                  <c:v>1140.212</c:v>
                </c:pt>
              </c:numCache>
            </c:numRef>
          </c:xVal>
          <c:yVal>
            <c:numRef>
              <c:f>'графіки '!$E$707:$E$721</c:f>
              <c:numCache>
                <c:formatCode>#,##0.0_ ;[Red]\-#,##0.0\ </c:formatCode>
                <c:ptCount val="15"/>
                <c:pt idx="0">
                  <c:v>7824.6471500000007</c:v>
                </c:pt>
                <c:pt idx="1">
                  <c:v>8164.3855399999993</c:v>
                </c:pt>
                <c:pt idx="2">
                  <c:v>11806.632160000001</c:v>
                </c:pt>
                <c:pt idx="3">
                  <c:v>26283.967390000002</c:v>
                </c:pt>
                <c:pt idx="4">
                  <c:v>8895.2645299999986</c:v>
                </c:pt>
                <c:pt idx="5">
                  <c:v>8461.1176799999994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596C-4CB3-AC2A-3FDBCED061C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2911104"/>
        <c:axId val="132913024"/>
      </c:scatterChart>
      <c:valAx>
        <c:axId val="132911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2913024"/>
        <c:crosses val="autoZero"/>
        <c:crossBetween val="midCat"/>
      </c:valAx>
      <c:valAx>
        <c:axId val="132913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2911104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uk-UA"/>
              <a:t>Рейтинги </a:t>
            </a:r>
            <a:r>
              <a:rPr lang="uk-UA" u="sng"/>
              <a:t>ОС Вінницької області</a:t>
            </a:r>
            <a:r>
              <a:rPr lang="uk-UA"/>
              <a:t> </a:t>
            </a:r>
            <a:r>
              <a:rPr lang="uk-UA" sz="1800" b="1" i="0" u="none" strike="noStrike" baseline="0">
                <a:effectLst/>
              </a:rPr>
              <a:t>за </a:t>
            </a:r>
            <a:r>
              <a:rPr lang="uk-UA" sz="1800" b="1" i="0" baseline="0">
                <a:effectLst/>
              </a:rPr>
              <a:t>І півріччя 2020 року</a:t>
            </a:r>
            <a:endParaRPr lang="ru-RU">
              <a:effectLst/>
            </a:endParaRPr>
          </a:p>
        </c:rich>
      </c:tx>
      <c:layout>
        <c:manualLayout>
          <c:xMode val="edge"/>
          <c:yMode val="edge"/>
          <c:x val="0.16351057389818871"/>
          <c:y val="1.956015791074673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0944215703287755E-2"/>
          <c:y val="0.10891454704350445"/>
          <c:w val="0.92423516414141416"/>
          <c:h val="0.8270432001182751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strRef>
                  <c:f>'графіки '!$C$140</c:f>
                  <c:strCache>
                    <c:ptCount val="1"/>
                    <c:pt idx="0">
                      <c:v>Бершадський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{E9A07B69-666B-478A-BDF2-DC64FACB471C}</c15:txfldGUID>
                      <c15:f>'графіки '!$C$140</c15:f>
                      <c15:dlblFieldTableCache>
                        <c:ptCount val="1"/>
                        <c:pt idx="0">
                          <c:v>Бершадський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7E14-4988-AF6B-9153F4806E5B}"/>
                </c:ext>
              </c:extLst>
            </c:dLbl>
            <c:dLbl>
              <c:idx val="1"/>
              <c:tx>
                <c:strRef>
                  <c:f>'графіки '!$C$141</c:f>
                  <c:strCache>
                    <c:ptCount val="1"/>
                    <c:pt idx="0">
                      <c:v>Вінницький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{428D23FF-A51F-4516-8968-DEE25721DAC2}</c15:txfldGUID>
                      <c15:f>'графіки '!$C$141</c15:f>
                      <c15:dlblFieldTableCache>
                        <c:ptCount val="1"/>
                        <c:pt idx="0">
                          <c:v>Вінницький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7E14-4988-AF6B-9153F4806E5B}"/>
                </c:ext>
              </c:extLst>
            </c:dLbl>
            <c:dLbl>
              <c:idx val="2"/>
              <c:tx>
                <c:strRef>
                  <c:f>'графіки '!$C$142</c:f>
                  <c:strCache>
                    <c:ptCount val="1"/>
                    <c:pt idx="0">
                      <c:v>Гайсинський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{09B13F65-3519-4749-BDC2-AA324BAEE7BF}</c15:txfldGUID>
                      <c15:f>'графіки '!$C$142</c15:f>
                      <c15:dlblFieldTableCache>
                        <c:ptCount val="1"/>
                        <c:pt idx="0">
                          <c:v>Гайсинський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7E14-4988-AF6B-9153F4806E5B}"/>
                </c:ext>
              </c:extLst>
            </c:dLbl>
            <c:dLbl>
              <c:idx val="3"/>
              <c:tx>
                <c:strRef>
                  <c:f>'графіки '!$C$143</c:f>
                  <c:strCache>
                    <c:ptCount val="1"/>
                    <c:pt idx="0">
                      <c:v>Жмеринський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{709A8233-935B-405A-8B4F-97770084F958}</c15:txfldGUID>
                      <c15:f>'графіки '!$C$143</c15:f>
                      <c15:dlblFieldTableCache>
                        <c:ptCount val="1"/>
                        <c:pt idx="0">
                          <c:v>Жмеринський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7E14-4988-AF6B-9153F4806E5B}"/>
                </c:ext>
              </c:extLst>
            </c:dLbl>
            <c:dLbl>
              <c:idx val="4"/>
              <c:tx>
                <c:strRef>
                  <c:f>'графіки '!$C$144</c:f>
                  <c:strCache>
                    <c:ptCount val="1"/>
                    <c:pt idx="0">
                      <c:v>Іллінецький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{0902E931-4391-4D6E-8166-329DDAD22474}</c15:txfldGUID>
                      <c15:f>'графіки '!$C$144</c15:f>
                      <c15:dlblFieldTableCache>
                        <c:ptCount val="1"/>
                        <c:pt idx="0">
                          <c:v>Іллінецький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7E14-4988-AF6B-9153F4806E5B}"/>
                </c:ext>
              </c:extLst>
            </c:dLbl>
            <c:dLbl>
              <c:idx val="5"/>
              <c:tx>
                <c:strRef>
                  <c:f>'графіки '!$C$145</c:f>
                  <c:strCache>
                    <c:ptCount val="1"/>
                    <c:pt idx="0">
                      <c:v>Козятинський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{F4EE8807-EABF-48E3-9764-330300D64EAA}</c15:txfldGUID>
                      <c15:f>'графіки '!$C$145</c15:f>
                      <c15:dlblFieldTableCache>
                        <c:ptCount val="1"/>
                        <c:pt idx="0">
                          <c:v>Козятинський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7E14-4988-AF6B-9153F4806E5B}"/>
                </c:ext>
              </c:extLst>
            </c:dLbl>
            <c:dLbl>
              <c:idx val="6"/>
              <c:tx>
                <c:strRef>
                  <c:f>'графіки '!$C$146</c:f>
                  <c:strCache>
                    <c:ptCount val="1"/>
                    <c:pt idx="0">
                      <c:v>Крижопільський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{E8481163-31B9-4145-91AD-37F3125F40E2}</c15:txfldGUID>
                      <c15:f>'графіки '!$C$146</c15:f>
                      <c15:dlblFieldTableCache>
                        <c:ptCount val="1"/>
                        <c:pt idx="0">
                          <c:v>Крижопільський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7E14-4988-AF6B-9153F4806E5B}"/>
                </c:ext>
              </c:extLst>
            </c:dLbl>
            <c:dLbl>
              <c:idx val="7"/>
              <c:tx>
                <c:strRef>
                  <c:f>'графіки '!$C$147</c:f>
                  <c:strCache>
                    <c:ptCount val="1"/>
                    <c:pt idx="0">
                      <c:v>Могилів-Подільський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{0483902F-4614-4060-8DC6-6F44B877B082}</c15:txfldGUID>
                      <c15:f>'графіки '!$C$147</c15:f>
                      <c15:dlblFieldTableCache>
                        <c:ptCount val="1"/>
                        <c:pt idx="0">
                          <c:v>Могилів-Подільський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7E14-4988-AF6B-9153F4806E5B}"/>
                </c:ext>
              </c:extLst>
            </c:dLbl>
            <c:dLbl>
              <c:idx val="8"/>
              <c:tx>
                <c:strRef>
                  <c:f>'графіки '!$C$148</c:f>
                  <c:strCache>
                    <c:ptCount val="1"/>
                    <c:pt idx="0">
                      <c:v>Немирівський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{9EB346EA-099A-424F-90BA-4283795E2C9D}</c15:txfldGUID>
                      <c15:f>'графіки '!$C$148</c15:f>
                      <c15:dlblFieldTableCache>
                        <c:ptCount val="1"/>
                        <c:pt idx="0">
                          <c:v>Немирівський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7E14-4988-AF6B-9153F4806E5B}"/>
                </c:ext>
              </c:extLst>
            </c:dLbl>
            <c:dLbl>
              <c:idx val="9"/>
              <c:tx>
                <c:strRef>
                  <c:f>'графіки '!$C$149</c:f>
                  <c:strCache>
                    <c:ptCount val="1"/>
                    <c:pt idx="0">
                      <c:v>Хмільницький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{59DC6FFF-915F-4A29-9B61-49DEB822FF29}</c15:txfldGUID>
                      <c15:f>'графіки '!$C$149</c15:f>
                      <c15:dlblFieldTableCache>
                        <c:ptCount val="1"/>
                        <c:pt idx="0">
                          <c:v>Хмільницький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7E14-4988-AF6B-9153F4806E5B}"/>
                </c:ext>
              </c:extLst>
            </c:dLbl>
            <c:dLbl>
              <c:idx val="10"/>
              <c:tx>
                <c:strRef>
                  <c:f>'графіки '!$C$150</c:f>
                  <c:strCache>
                    <c:ptCount val="1"/>
                    <c:pt idx="0">
                      <c:v>Шаргородський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{A2C9B917-8FDD-45D8-8A5A-125934A3A47D}</c15:txfldGUID>
                      <c15:f>'графіки '!$C$150</c15:f>
                      <c15:dlblFieldTableCache>
                        <c:ptCount val="1"/>
                        <c:pt idx="0">
                          <c:v>Шаргородський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7E14-4988-AF6B-9153F4806E5B}"/>
                </c:ext>
              </c:extLst>
            </c:dLbl>
            <c:dLbl>
              <c:idx val="11"/>
              <c:tx>
                <c:strRef>
                  <c:f>'графіки '!$C$151</c:f>
                  <c:strCache>
                    <c:ptCount val="1"/>
                    <c:pt idx="0">
                      <c:v>Ямпільський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{EE4C8EBA-7EE1-4EDE-8C8D-F101FBB2EB51}</c15:txfldGUID>
                      <c15:f>'графіки '!$C$151</c15:f>
                      <c15:dlblFieldTableCache>
                        <c:ptCount val="1"/>
                        <c:pt idx="0">
                          <c:v>Ямпільський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7E14-4988-AF6B-9153F4806E5B}"/>
                </c:ext>
              </c:extLst>
            </c:dLbl>
            <c:dLbl>
              <c:idx val="12"/>
              <c:tx>
                <c:strRef>
                  <c:f>'графіки '!$C$152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{3C05C8D2-E068-4766-95BF-DD4375069840}</c15:txfldGUID>
                      <c15:f>'графіки '!$C$152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7E14-4988-AF6B-9153F4806E5B}"/>
                </c:ext>
              </c:extLst>
            </c:dLbl>
            <c:dLbl>
              <c:idx val="13"/>
              <c:tx>
                <c:strRef>
                  <c:f>'графіки '!$C$153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{13FE1E36-E658-4C56-B27A-E585D90D2EAC}</c15:txfldGUID>
                      <c15:f>'графіки '!$C$153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7E14-4988-AF6B-9153F4806E5B}"/>
                </c:ext>
              </c:extLst>
            </c:dLbl>
            <c:dLbl>
              <c:idx val="14"/>
              <c:tx>
                <c:strRef>
                  <c:f>'графіки '!$C$154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{B9EE559B-3D78-4EA5-9ACE-5F6C790D832E}</c15:txfldGUID>
                      <c15:f>'графіки '!$C$154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7E14-4988-AF6B-9153F4806E5B}"/>
                </c:ext>
              </c:extLst>
            </c:dLbl>
            <c:dLbl>
              <c:idx val="15"/>
              <c:tx>
                <c:strRef>
                  <c:f>'графіки '!$C$155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{2958531B-83FD-4E4B-BB7B-663F44E49D67}</c15:txfldGUID>
                      <c15:f>'графіки '!$C$155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7E14-4988-AF6B-9153F4806E5B}"/>
                </c:ext>
              </c:extLst>
            </c:dLbl>
            <c:dLbl>
              <c:idx val="16"/>
              <c:tx>
                <c:strRef>
                  <c:f>'графіки '!$C$156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{6CE3A5EC-4A65-40E4-AA0C-F560AB63FBDE}</c15:txfldGUID>
                      <c15:f>'графіки '!$C$156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7E14-4988-AF6B-9153F4806E5B}"/>
                </c:ext>
              </c:extLst>
            </c:dLbl>
            <c:dLbl>
              <c:idx val="17"/>
              <c:tx>
                <c:strRef>
                  <c:f>'графіки '!$C$157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{A59A16D0-238D-4498-9E59-38895A663820}</c15:txfldGUID>
                      <c15:f>'графіки '!$C$157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7E14-4988-AF6B-9153F4806E5B}"/>
                </c:ext>
              </c:extLst>
            </c:dLbl>
            <c:dLbl>
              <c:idx val="18"/>
              <c:tx>
                <c:strRef>
                  <c:f>'графіки '!$C$158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{A37D4D8C-A0D1-4CDC-8C41-0F8ED3F5A935}</c15:txfldGUID>
                      <c15:f>'графіки '!$C$158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7E14-4988-AF6B-9153F4806E5B}"/>
                </c:ext>
              </c:extLst>
            </c:dLbl>
            <c:dLbl>
              <c:idx val="19"/>
              <c:tx>
                <c:strRef>
                  <c:f>'графіки '!$C$159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{69C1D26A-A7B8-472E-9635-50D739E48DA5}</c15:txfldGUID>
                      <c15:f>'графіки '!$C$159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7E14-4988-AF6B-9153F4806E5B}"/>
                </c:ext>
              </c:extLst>
            </c:dLbl>
            <c:dLbl>
              <c:idx val="20"/>
              <c:tx>
                <c:strRef>
                  <c:f>'графіки '!$C$160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{DC79A51D-7FBB-4565-B264-757C5C34F3FF}</c15:txfldGUID>
                      <c15:f>'графіки '!$C$160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7E14-4988-AF6B-9153F4806E5B}"/>
                </c:ext>
              </c:extLst>
            </c:dLbl>
            <c:dLbl>
              <c:idx val="21"/>
              <c:tx>
                <c:strRef>
                  <c:f>'графіки '!$C$161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{F30029D6-394B-4616-BCAD-464B42D2296D}</c15:txfldGUID>
                      <c15:f>'графіки '!$C$161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7E14-4988-AF6B-9153F4806E5B}"/>
                </c:ext>
              </c:extLst>
            </c:dLbl>
            <c:dLbl>
              <c:idx val="22"/>
              <c:tx>
                <c:strRef>
                  <c:f>'графіки 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{6E915E7D-28F3-470F-B299-55A7331BABDE}</c15:txfldGUID>
                      <c15:f>'графіки '!#REF!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7E14-4988-AF6B-9153F4806E5B}"/>
                </c:ext>
              </c:extLst>
            </c:dLbl>
            <c:dLbl>
              <c:idx val="23"/>
              <c:tx>
                <c:strRef>
                  <c:f>'графіки 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{FD06433A-1038-48FC-A6C0-A421C89BBF0B}</c15:txfldGUID>
                      <c15:f>'графіки '!#REF!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7E14-4988-AF6B-9153F4806E5B}"/>
                </c:ext>
              </c:extLst>
            </c:dLbl>
            <c:dLbl>
              <c:idx val="24"/>
              <c:tx>
                <c:strRef>
                  <c:f>'графіки 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{1072EB46-9E9B-49A1-8516-B3A4501D4B18}</c15:txfldGUID>
                      <c15:f>'графіки '!#REF!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7E14-4988-AF6B-9153F4806E5B}"/>
                </c:ext>
              </c:extLst>
            </c:dLbl>
            <c:dLbl>
              <c:idx val="25"/>
              <c:tx>
                <c:strRef>
                  <c:f>'графіки 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{39307EDD-FFAE-4E4C-A05B-BB29F44FDDC4}</c15:txfldGUID>
                      <c15:f>'графіки '!#REF!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7E14-4988-AF6B-9153F4806E5B}"/>
                </c:ext>
              </c:extLst>
            </c:dLbl>
            <c:dLbl>
              <c:idx val="26"/>
              <c:tx>
                <c:strRef>
                  <c:f>'графіки '!$C$162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{F7F5DE3E-9AE7-4E7C-B83D-C5EB53E32841}</c15:txfldGUID>
                      <c15:f>'графіки '!$C$162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7E14-4988-AF6B-9153F4806E5B}"/>
                </c:ext>
              </c:extLst>
            </c:dLbl>
            <c:dLbl>
              <c:idx val="27"/>
              <c:tx>
                <c:strRef>
                  <c:f>'графіки '!$C$163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{12EDC392-ABBF-4649-B790-D20E316BE00A}</c15:txfldGUID>
                      <c15:f>'графіки '!$C$163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7E14-4988-AF6B-9153F4806E5B}"/>
                </c:ext>
              </c:extLst>
            </c:dLbl>
            <c:dLbl>
              <c:idx val="28"/>
              <c:tx>
                <c:strRef>
                  <c:f>'графіки '!$C$164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{4D1FEAB7-A340-408B-A8D1-6321C4F1273C}</c15:txfldGUID>
                      <c15:f>'графіки '!$C$164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C-7E14-4988-AF6B-9153F4806E5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'!$H$140:$H$164</c:f>
              <c:numCache>
                <c:formatCode>0%</c:formatCode>
                <c:ptCount val="25"/>
                <c:pt idx="0">
                  <c:v>-0.21</c:v>
                </c:pt>
                <c:pt idx="1">
                  <c:v>1.0000000000000009E-2</c:v>
                </c:pt>
                <c:pt idx="2">
                  <c:v>0.13</c:v>
                </c:pt>
                <c:pt idx="3">
                  <c:v>-1.0000000000000009E-2</c:v>
                </c:pt>
                <c:pt idx="4">
                  <c:v>-0.15000000000000002</c:v>
                </c:pt>
                <c:pt idx="5">
                  <c:v>0.34</c:v>
                </c:pt>
                <c:pt idx="6">
                  <c:v>-0.39</c:v>
                </c:pt>
                <c:pt idx="7">
                  <c:v>-0.62</c:v>
                </c:pt>
                <c:pt idx="8">
                  <c:v>0.56000000000000005</c:v>
                </c:pt>
                <c:pt idx="9">
                  <c:v>-0.12999999999999995</c:v>
                </c:pt>
                <c:pt idx="10">
                  <c:v>-0.24</c:v>
                </c:pt>
                <c:pt idx="11">
                  <c:v>-0.16000000000000003</c:v>
                </c:pt>
              </c:numCache>
            </c:numRef>
          </c:xVal>
          <c:yVal>
            <c:numRef>
              <c:f>'графіки '!$I$140:$I$164</c:f>
              <c:numCache>
                <c:formatCode>0%</c:formatCode>
                <c:ptCount val="25"/>
                <c:pt idx="0">
                  <c:v>-2.2400000000000002</c:v>
                </c:pt>
                <c:pt idx="1">
                  <c:v>-0.3</c:v>
                </c:pt>
                <c:pt idx="2">
                  <c:v>-2.11</c:v>
                </c:pt>
                <c:pt idx="3">
                  <c:v>-0.73</c:v>
                </c:pt>
                <c:pt idx="4">
                  <c:v>-2.8899999999999997</c:v>
                </c:pt>
                <c:pt idx="5">
                  <c:v>-0.54</c:v>
                </c:pt>
                <c:pt idx="6">
                  <c:v>-2.33</c:v>
                </c:pt>
                <c:pt idx="7">
                  <c:v>-0.38</c:v>
                </c:pt>
                <c:pt idx="8">
                  <c:v>-1.04</c:v>
                </c:pt>
                <c:pt idx="9">
                  <c:v>-0.41</c:v>
                </c:pt>
                <c:pt idx="10">
                  <c:v>-0.69</c:v>
                </c:pt>
                <c:pt idx="11">
                  <c:v>-0.16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D-7E14-4988-AF6B-9153F4806E5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8861824"/>
        <c:axId val="118863744"/>
      </c:scatterChart>
      <c:valAx>
        <c:axId val="11886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rgbClr val="00B050"/>
                    </a:solidFill>
                  </a:defRPr>
                </a:pPr>
                <a:r>
                  <a:rPr lang="uk-UA" sz="1400">
                    <a:solidFill>
                      <a:srgbClr val="00B050"/>
                    </a:solidFill>
                  </a:rPr>
                  <a:t>Ефективність роботи</a:t>
                </a:r>
              </a:p>
            </c:rich>
          </c:tx>
          <c:layout>
            <c:manualLayout>
              <c:xMode val="edge"/>
              <c:yMode val="edge"/>
              <c:x val="0.40954972434266335"/>
              <c:y val="0.93819563492063496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009900"/>
            </a:solidFill>
          </a:ln>
        </c:spPr>
        <c:txPr>
          <a:bodyPr/>
          <a:lstStyle/>
          <a:p>
            <a:pPr>
              <a:defRPr>
                <a:solidFill>
                  <a:srgbClr val="00B050"/>
                </a:solidFill>
              </a:defRPr>
            </a:pPr>
            <a:endParaRPr lang="ru-RU"/>
          </a:p>
        </c:txPr>
        <c:crossAx val="118863744"/>
        <c:crosses val="autoZero"/>
        <c:crossBetween val="midCat"/>
      </c:valAx>
      <c:valAx>
        <c:axId val="118863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r>
                  <a:rPr lang="uk-UA" sz="1400">
                    <a:solidFill>
                      <a:srgbClr val="C00000"/>
                    </a:solidFill>
                  </a:rPr>
                  <a:t>Використання ресурсів</a:t>
                </a:r>
              </a:p>
            </c:rich>
          </c:tx>
          <c:layout>
            <c:manualLayout>
              <c:xMode val="edge"/>
              <c:yMode val="edge"/>
              <c:x val="8.4402356902356906E-3"/>
              <c:y val="0.33156481481481481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ln w="28575">
            <a:solidFill>
              <a:srgbClr val="C00000"/>
            </a:solidFill>
          </a:ln>
        </c:spPr>
        <c:txPr>
          <a:bodyPr/>
          <a:lstStyle/>
          <a:p>
            <a:pPr>
              <a:defRPr i="0">
                <a:solidFill>
                  <a:srgbClr val="C00000"/>
                </a:solidFill>
              </a:defRPr>
            </a:pPr>
            <a:endParaRPr lang="ru-RU"/>
          </a:p>
        </c:txPr>
        <c:crossAx val="118861824"/>
        <c:crosses val="autoZero"/>
        <c:crossBetween val="midCat"/>
      </c:valAx>
      <c:spPr>
        <a:gradFill flip="none" rotWithShape="1">
          <a:gsLst>
            <a:gs pos="50000">
              <a:schemeClr val="accent5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0070C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Ефективність використання коштів державного бюджету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uk-UA" sz="1800" b="1" i="0" u="sng" baseline="0">
                <a:effectLst/>
              </a:rPr>
              <a:t>ОС Чернігівської області</a:t>
            </a:r>
            <a:r>
              <a:rPr lang="uk-UA" sz="1800" b="1" i="0" baseline="0">
                <a:effectLst/>
              </a:rPr>
              <a:t> </a:t>
            </a:r>
            <a:r>
              <a:rPr lang="uk-UA" sz="1800" b="1" i="0" u="none" strike="noStrike" baseline="0">
                <a:effectLst/>
              </a:rPr>
              <a:t>за 2019 рік</a:t>
            </a:r>
            <a:endParaRPr lang="uk-UA">
              <a:effectLst/>
            </a:endParaRPr>
          </a:p>
        </c:rich>
      </c:tx>
      <c:layout>
        <c:manualLayout>
          <c:xMode val="edge"/>
          <c:yMode val="edge"/>
          <c:x val="0.16025281426917365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880750434961957"/>
          <c:y val="0.13634226325342483"/>
          <c:w val="0.86444191919191904"/>
          <c:h val="0.7581690016611037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tx>
                <c:strRef>
                  <c:f>'графіки 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{5A411953-3453-4810-A601-DA8F8270E997}</c15:txfldGUID>
                      <c15:f>'графіки '!#REF!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0B47-4114-A9C9-2226E54322BF}"/>
                </c:ext>
              </c:extLst>
            </c:dLbl>
            <c:dLbl>
              <c:idx val="1"/>
              <c:tx>
                <c:strRef>
                  <c:f>'графіки '!$C$723</c:f>
                  <c:strCache>
                    <c:ptCount val="1"/>
                    <c:pt idx="0">
                      <c:v>Бахмацький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{296A2281-2DC0-4866-8421-EBD48286C9D2}</c15:txfldGUID>
                      <c15:f>'графіки '!$C$723</c15:f>
                      <c15:dlblFieldTableCache>
                        <c:ptCount val="1"/>
                        <c:pt idx="0">
                          <c:v>Бахмацький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0B47-4114-A9C9-2226E54322BF}"/>
                </c:ext>
              </c:extLst>
            </c:dLbl>
            <c:dLbl>
              <c:idx val="2"/>
              <c:tx>
                <c:strRef>
                  <c:f>'графіки '!$C$724</c:f>
                  <c:strCache>
                    <c:ptCount val="1"/>
                    <c:pt idx="0">
                      <c:v>Ічнянський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{8D852947-49A7-4E89-BF70-C74F9EEB7F41}</c15:txfldGUID>
                      <c15:f>'графіки '!$C$724</c15:f>
                      <c15:dlblFieldTableCache>
                        <c:ptCount val="1"/>
                        <c:pt idx="0">
                          <c:v>Ічнянський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0B47-4114-A9C9-2226E54322BF}"/>
                </c:ext>
              </c:extLst>
            </c:dLbl>
            <c:dLbl>
              <c:idx val="3"/>
              <c:tx>
                <c:strRef>
                  <c:f>'графіки '!$C$725</c:f>
                  <c:strCache>
                    <c:ptCount val="1"/>
                    <c:pt idx="0">
                      <c:v>Козелецький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{5B3DE888-BC60-4158-A909-8BDA24E018D1}</c15:txfldGUID>
                      <c15:f>'графіки '!$C$725</c15:f>
                      <c15:dlblFieldTableCache>
                        <c:ptCount val="1"/>
                        <c:pt idx="0">
                          <c:v>Козелецький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0B47-4114-A9C9-2226E54322BF}"/>
                </c:ext>
              </c:extLst>
            </c:dLbl>
            <c:dLbl>
              <c:idx val="4"/>
              <c:tx>
                <c:strRef>
                  <c:f>'графіки '!$C$726</c:f>
                  <c:strCache>
                    <c:ptCount val="1"/>
                    <c:pt idx="0">
                      <c:v>Корюківський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{58FD59E4-1E6E-42D9-B1B1-96349E491A0A}</c15:txfldGUID>
                      <c15:f>'графіки '!$C$726</c15:f>
                      <c15:dlblFieldTableCache>
                        <c:ptCount val="1"/>
                        <c:pt idx="0">
                          <c:v>Корюківський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0B47-4114-A9C9-2226E54322BF}"/>
                </c:ext>
              </c:extLst>
            </c:dLbl>
            <c:dLbl>
              <c:idx val="5"/>
              <c:tx>
                <c:strRef>
                  <c:f>'графіки '!$C$727</c:f>
                  <c:strCache>
                    <c:ptCount val="1"/>
                    <c:pt idx="0">
                      <c:v>Менський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{DAD230D3-B7BF-4860-97C6-C3293AF9FD48}</c15:txfldGUID>
                      <c15:f>'графіки '!$C$727</c15:f>
                      <c15:dlblFieldTableCache>
                        <c:ptCount val="1"/>
                        <c:pt idx="0">
                          <c:v>Менський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0B47-4114-A9C9-2226E54322BF}"/>
                </c:ext>
              </c:extLst>
            </c:dLbl>
            <c:dLbl>
              <c:idx val="6"/>
              <c:tx>
                <c:strRef>
                  <c:f>'графіки '!$C$728</c:f>
                  <c:strCache>
                    <c:ptCount val="1"/>
                    <c:pt idx="0">
                      <c:v>Ніжинський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{DCC47575-6B93-4D21-9D3D-B3FDB468A5F3}</c15:txfldGUID>
                      <c15:f>'графіки '!$C$728</c15:f>
                      <c15:dlblFieldTableCache>
                        <c:ptCount val="1"/>
                        <c:pt idx="0">
                          <c:v>Ніжинський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0B47-4114-A9C9-2226E54322BF}"/>
                </c:ext>
              </c:extLst>
            </c:dLbl>
            <c:dLbl>
              <c:idx val="7"/>
              <c:tx>
                <c:strRef>
                  <c:f>'графіки '!$C$729</c:f>
                  <c:strCache>
                    <c:ptCount val="1"/>
                    <c:pt idx="0">
                      <c:v>Новгород-Сіверський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{1FA21E71-9586-459A-939C-95A1F3A28908}</c15:txfldGUID>
                      <c15:f>'графіки '!$C$729</c15:f>
                      <c15:dlblFieldTableCache>
                        <c:ptCount val="1"/>
                        <c:pt idx="0">
                          <c:v>Новгород-Сіверський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0B47-4114-A9C9-2226E54322BF}"/>
                </c:ext>
              </c:extLst>
            </c:dLbl>
            <c:dLbl>
              <c:idx val="8"/>
              <c:tx>
                <c:strRef>
                  <c:f>'графіки '!$C$730</c:f>
                  <c:strCache>
                    <c:ptCount val="1"/>
                    <c:pt idx="0">
                      <c:v>Окружний суд м.Чернігова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{92338FFA-AB9B-4AE6-8846-119CCFA13288}</c15:txfldGUID>
                      <c15:f>'графіки '!$C$730</c15:f>
                      <c15:dlblFieldTableCache>
                        <c:ptCount val="1"/>
                        <c:pt idx="0">
                          <c:v>Окружний суд м.Чернігова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0B47-4114-A9C9-2226E54322BF}"/>
                </c:ext>
              </c:extLst>
            </c:dLbl>
            <c:dLbl>
              <c:idx val="9"/>
              <c:tx>
                <c:strRef>
                  <c:f>'графіки '!$C$731</c:f>
                  <c:strCache>
                    <c:ptCount val="1"/>
                    <c:pt idx="0">
                      <c:v>Прилуцький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{E81DD928-10B4-4458-BE2C-F23C2E992F0B}</c15:txfldGUID>
                      <c15:f>'графіки '!$C$731</c15:f>
                      <c15:dlblFieldTableCache>
                        <c:ptCount val="1"/>
                        <c:pt idx="0">
                          <c:v>Прилуцький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0B47-4114-A9C9-2226E54322BF}"/>
                </c:ext>
              </c:extLst>
            </c:dLbl>
            <c:dLbl>
              <c:idx val="10"/>
              <c:tx>
                <c:strRef>
                  <c:f>'графіки '!$C$732</c:f>
                  <c:strCache>
                    <c:ptCount val="1"/>
                    <c:pt idx="0">
                      <c:v>Ріпкинський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{09D6A59E-089F-4A0F-8A3C-BE5329CAE8E2}</c15:txfldGUID>
                      <c15:f>'графіки '!$C$732</c15:f>
                      <c15:dlblFieldTableCache>
                        <c:ptCount val="1"/>
                        <c:pt idx="0">
                          <c:v>Ріпкинський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0B47-4114-A9C9-2226E54322BF}"/>
                </c:ext>
              </c:extLst>
            </c:dLbl>
            <c:dLbl>
              <c:idx val="11"/>
              <c:tx>
                <c:strRef>
                  <c:f>'графіки '!$C$733</c:f>
                  <c:strCache>
                    <c:ptCount val="1"/>
                    <c:pt idx="0">
                      <c:v>Чернігівський окружний суд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{AA49086F-0674-42C5-A471-8065A16BCE78}</c15:txfldGUID>
                      <c15:f>'графіки '!$C$733</c15:f>
                      <c15:dlblFieldTableCache>
                        <c:ptCount val="1"/>
                        <c:pt idx="0">
                          <c:v>Чернігівський окружний суд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0B47-4114-A9C9-2226E54322BF}"/>
                </c:ext>
              </c:extLst>
            </c:dLbl>
            <c:dLbl>
              <c:idx val="12"/>
              <c:tx>
                <c:strRef>
                  <c:f>'графіки '!$C$734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{0A186E11-D18D-4402-B0F9-B5A542832B02}</c15:txfldGUID>
                      <c15:f>'графіки '!$C$734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0B47-4114-A9C9-2226E54322BF}"/>
                </c:ext>
              </c:extLst>
            </c:dLbl>
            <c:dLbl>
              <c:idx val="13"/>
              <c:tx>
                <c:strRef>
                  <c:f>'графіки '!$C$735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{8B54A642-EB0B-4F48-942C-1B313EB708AC}</c15:txfldGUID>
                      <c15:f>'графіки '!$C$735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0B47-4114-A9C9-2226E54322BF}"/>
                </c:ext>
              </c:extLst>
            </c:dLbl>
            <c:dLbl>
              <c:idx val="14"/>
              <c:tx>
                <c:strRef>
                  <c:f>'графіки '!$C$736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{80510B5C-B1C7-462F-BCF1-34096F930355}</c15:txfldGUID>
                      <c15:f>'графіки '!$C$736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0B47-4114-A9C9-2226E54322BF}"/>
                </c:ext>
              </c:extLst>
            </c:dLbl>
            <c:dLbl>
              <c:idx val="15"/>
              <c:tx>
                <c:strRef>
                  <c:f>'графіки '!$C$737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{A80DF34E-913D-4417-A8FC-4746802D6829}</c15:txfldGUID>
                      <c15:f>'графіки '!$C$737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0B47-4114-A9C9-2226E54322BF}"/>
                </c:ext>
              </c:extLst>
            </c:dLbl>
            <c:dLbl>
              <c:idx val="16"/>
              <c:tx>
                <c:strRef>
                  <c:f>'графіки '!$C$738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{D157F52D-0724-4804-A76A-13718052A92E}</c15:txfldGUID>
                      <c15:f>'графіки '!$C$738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0B47-4114-A9C9-2226E54322BF}"/>
                </c:ext>
              </c:extLst>
            </c:dLbl>
            <c:dLbl>
              <c:idx val="17"/>
              <c:tx>
                <c:strRef>
                  <c:f>'графіки '!$C$739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{10F99C9C-9E05-450F-9D50-AC0FD7B4FDBC}</c15:txfldGUID>
                      <c15:f>'графіки '!$C$739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0B47-4114-A9C9-2226E54322BF}"/>
                </c:ext>
              </c:extLst>
            </c:dLbl>
            <c:dLbl>
              <c:idx val="18"/>
              <c:tx>
                <c:strRef>
                  <c:f>'графіки '!$C$740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{FEACB735-BD45-4510-A873-19D6A32888FB}</c15:txfldGUID>
                      <c15:f>'графіки '!$C$740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0B47-4114-A9C9-2226E54322BF}"/>
                </c:ext>
              </c:extLst>
            </c:dLbl>
            <c:dLbl>
              <c:idx val="19"/>
              <c:tx>
                <c:strRef>
                  <c:f>'графіки '!$C$741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{96D40D13-AF08-4CAB-B1B6-F5CDF591CB83}</c15:txfldGUID>
                      <c15:f>'графіки '!$C$741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0B47-4114-A9C9-2226E54322BF}"/>
                </c:ext>
              </c:extLst>
            </c:dLbl>
            <c:dLbl>
              <c:idx val="20"/>
              <c:tx>
                <c:strRef>
                  <c:f>'графіки '!$C$742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{E8DAF90B-CB66-4833-A8C3-2B3DC330672D}</c15:txfldGUID>
                      <c15:f>'графіки '!$C$742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0B47-4114-A9C9-2226E54322BF}"/>
                </c:ext>
              </c:extLst>
            </c:dLbl>
            <c:dLbl>
              <c:idx val="21"/>
              <c:tx>
                <c:strRef>
                  <c:f>'графіки '!$C$743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{995FD56A-34FF-4482-B5CF-6F3AF531410F}</c15:txfldGUID>
                      <c15:f>'графіки '!$C$743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0B47-4114-A9C9-2226E54322BF}"/>
                </c:ext>
              </c:extLst>
            </c:dLbl>
            <c:dLbl>
              <c:idx val="22"/>
              <c:tx>
                <c:strRef>
                  <c:f>'графіки '!$C$744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{B10CCAC2-0E97-4FA2-A6E0-D49FF76F86E3}</c15:txfldGUID>
                      <c15:f>'графіки '!$C$744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0B47-4114-A9C9-2226E54322BF}"/>
                </c:ext>
              </c:extLst>
            </c:dLbl>
            <c:dLbl>
              <c:idx val="23"/>
              <c:tx>
                <c:strRef>
                  <c:f>'графіки '!$C$745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i="0" u="none" strike="noStrike">
                      <a:latin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{55C4240A-894B-4243-AA07-B96AB51D3718}</c15:txfldGUID>
                      <c15:f>'графіки '!$C$745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0B47-4114-A9C9-2226E54322B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'графіки '!$F$723:$F$745</c:f>
              <c:numCache>
                <c:formatCode>#,##0_ ;[Red]\-#,##0\ </c:formatCode>
                <c:ptCount val="23"/>
                <c:pt idx="0">
                  <c:v>581.41129999999998</c:v>
                </c:pt>
                <c:pt idx="1">
                  <c:v>327.07080000000002</c:v>
                </c:pt>
                <c:pt idx="2">
                  <c:v>863.73059999999998</c:v>
                </c:pt>
                <c:pt idx="3">
                  <c:v>523.40700000000004</c:v>
                </c:pt>
                <c:pt idx="4">
                  <c:v>741.56870000000004</c:v>
                </c:pt>
                <c:pt idx="5">
                  <c:v>1153.9932999999999</c:v>
                </c:pt>
                <c:pt idx="6">
                  <c:v>546.91599999999994</c:v>
                </c:pt>
                <c:pt idx="7">
                  <c:v>3704.7617</c:v>
                </c:pt>
                <c:pt idx="8">
                  <c:v>987.56680000000006</c:v>
                </c:pt>
                <c:pt idx="9">
                  <c:v>752.94970000000001</c:v>
                </c:pt>
                <c:pt idx="10">
                  <c:v>800.38959999999997</c:v>
                </c:pt>
              </c:numCache>
            </c:numRef>
          </c:xVal>
          <c:yVal>
            <c:numRef>
              <c:f>'графіки '!$E$723:$E$745</c:f>
              <c:numCache>
                <c:formatCode>#,##0.0_ ;[Red]\-#,##0.0\ </c:formatCode>
                <c:ptCount val="23"/>
                <c:pt idx="0">
                  <c:v>5683.79547</c:v>
                </c:pt>
                <c:pt idx="1">
                  <c:v>4883.08482</c:v>
                </c:pt>
                <c:pt idx="2">
                  <c:v>9168.1599000000006</c:v>
                </c:pt>
                <c:pt idx="3">
                  <c:v>6014.0531700000001</c:v>
                </c:pt>
                <c:pt idx="4">
                  <c:v>10926.01713</c:v>
                </c:pt>
                <c:pt idx="5">
                  <c:v>6535.6869500000003</c:v>
                </c:pt>
                <c:pt idx="6">
                  <c:v>6462.2304899999999</c:v>
                </c:pt>
                <c:pt idx="7">
                  <c:v>24770.29794</c:v>
                </c:pt>
                <c:pt idx="8">
                  <c:v>12232.24085</c:v>
                </c:pt>
                <c:pt idx="9">
                  <c:v>7422.4037900000003</c:v>
                </c:pt>
                <c:pt idx="10">
                  <c:v>7653.9681300000011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0B47-4114-A9C9-2226E54322B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3606400"/>
        <c:axId val="133616768"/>
      </c:scatterChart>
      <c:valAx>
        <c:axId val="133606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Кількість розглянутих справ</a:t>
                </a:r>
              </a:p>
            </c:rich>
          </c:tx>
          <c:layout>
            <c:manualLayout>
              <c:xMode val="edge"/>
              <c:yMode val="edge"/>
              <c:x val="0.39111626683501677"/>
              <c:y val="0.93740982286634456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33616768"/>
        <c:crosses val="autoZero"/>
        <c:crossBetween val="midCat"/>
      </c:valAx>
      <c:valAx>
        <c:axId val="13361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50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>
                    <a:solidFill>
                      <a:sysClr val="windowText" lastClr="000000"/>
                    </a:solidFill>
                  </a:defRPr>
                </a:pPr>
                <a:r>
                  <a:rPr lang="uk-UA" sz="1400">
                    <a:solidFill>
                      <a:sysClr val="windowText" lastClr="000000"/>
                    </a:solidFill>
                  </a:rPr>
                  <a:t>Видатки</a:t>
                </a:r>
                <a:r>
                  <a:rPr lang="uk-UA" sz="14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uk-UA" sz="1400">
                    <a:solidFill>
                      <a:sysClr val="windowText" lastClr="000000"/>
                    </a:solidFill>
                  </a:rPr>
                  <a:t>державного бюджету , тис.грн</a:t>
                </a:r>
              </a:p>
            </c:rich>
          </c:tx>
          <c:layout>
            <c:manualLayout>
              <c:xMode val="edge"/>
              <c:yMode val="edge"/>
              <c:x val="1.1112794612794612E-2"/>
              <c:y val="0.14399174718196456"/>
            </c:manualLayout>
          </c:layout>
          <c:overlay val="0"/>
        </c:title>
        <c:numFmt formatCode="#,##0.0_ ;[Red]\-#,##0.0\ " sourceLinked="1"/>
        <c:majorTickMark val="none"/>
        <c:minorTickMark val="none"/>
        <c:tickLblPos val="nextTo"/>
        <c:txPr>
          <a:bodyPr/>
          <a:lstStyle/>
          <a:p>
            <a:pPr>
              <a:defRPr i="0">
                <a:solidFill>
                  <a:sysClr val="windowText" lastClr="000000"/>
                </a:solidFill>
              </a:defRPr>
            </a:pPr>
            <a:endParaRPr lang="ru-RU"/>
          </a:p>
        </c:txPr>
        <c:crossAx val="133606400"/>
        <c:crosses val="autoZero"/>
        <c:crossBetween val="midCat"/>
      </c:valAx>
      <c:spPr>
        <a:gradFill flip="none" rotWithShape="1">
          <a:gsLst>
            <a:gs pos="50000">
              <a:schemeClr val="accent4">
                <a:lumMod val="40000"/>
                <a:lumOff val="60000"/>
              </a:schemeClr>
            </a:gs>
            <a:gs pos="0">
              <a:srgbClr val="FFFFCC"/>
            </a:gs>
            <a:gs pos="100000">
              <a:srgbClr val="FFFFCC"/>
            </a:gs>
          </a:gsLst>
          <a:lin ang="2700000" scaled="1"/>
          <a:tileRect/>
        </a:gradFill>
      </c:spPr>
    </c:plotArea>
    <c:plotVisOnly val="1"/>
    <c:dispBlanksAs val="gap"/>
    <c:showDLblsOverMax val="0"/>
  </c:chart>
  <c:spPr>
    <a:solidFill>
      <a:srgbClr val="FFFFCC"/>
    </a:solidFill>
    <a:ln w="28575">
      <a:solidFill>
        <a:srgbClr val="7030A0"/>
      </a:solidFill>
    </a:ln>
  </c:spPr>
  <c:txPr>
    <a:bodyPr/>
    <a:lstStyle/>
    <a:p>
      <a:pPr>
        <a:defRPr>
          <a:latin typeface="+mj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76" Type="http://schemas.openxmlformats.org/officeDocument/2006/relationships/chart" Target="../charts/chart76.xml"/><Relationship Id="rId84" Type="http://schemas.openxmlformats.org/officeDocument/2006/relationships/chart" Target="../charts/chart84.xml"/><Relationship Id="rId89" Type="http://schemas.openxmlformats.org/officeDocument/2006/relationships/chart" Target="../charts/chart89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74" Type="http://schemas.openxmlformats.org/officeDocument/2006/relationships/chart" Target="../charts/chart74.xml"/><Relationship Id="rId79" Type="http://schemas.openxmlformats.org/officeDocument/2006/relationships/chart" Target="../charts/chart79.xml"/><Relationship Id="rId87" Type="http://schemas.openxmlformats.org/officeDocument/2006/relationships/chart" Target="../charts/chart87.xml"/><Relationship Id="rId5" Type="http://schemas.openxmlformats.org/officeDocument/2006/relationships/chart" Target="../charts/chart5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90" Type="http://schemas.openxmlformats.org/officeDocument/2006/relationships/chart" Target="../charts/chart9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77" Type="http://schemas.openxmlformats.org/officeDocument/2006/relationships/chart" Target="../charts/chart77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80" Type="http://schemas.openxmlformats.org/officeDocument/2006/relationships/chart" Target="../charts/chart80.xml"/><Relationship Id="rId85" Type="http://schemas.openxmlformats.org/officeDocument/2006/relationships/chart" Target="../charts/chart85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75" Type="http://schemas.openxmlformats.org/officeDocument/2006/relationships/chart" Target="../charts/chart75.xml"/><Relationship Id="rId83" Type="http://schemas.openxmlformats.org/officeDocument/2006/relationships/chart" Target="../charts/chart83.xml"/><Relationship Id="rId88" Type="http://schemas.openxmlformats.org/officeDocument/2006/relationships/chart" Target="../charts/chart88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81" Type="http://schemas.openxmlformats.org/officeDocument/2006/relationships/chart" Target="../charts/chart81.xml"/><Relationship Id="rId86" Type="http://schemas.openxmlformats.org/officeDocument/2006/relationships/chart" Target="../charts/chart8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296333</xdr:colOff>
      <xdr:row>4</xdr:row>
      <xdr:rowOff>31750</xdr:rowOff>
    </xdr:from>
    <xdr:to>
      <xdr:col>6</xdr:col>
      <xdr:colOff>529166</xdr:colOff>
      <xdr:row>5</xdr:row>
      <xdr:rowOff>148167</xdr:rowOff>
    </xdr:to>
    <xdr:sp macro="" textlink="">
      <xdr:nvSpPr>
        <xdr:cNvPr id="2" name="Стрелка вниз 1"/>
        <xdr:cNvSpPr/>
      </xdr:nvSpPr>
      <xdr:spPr>
        <a:xfrm>
          <a:off x="6001808" y="1022350"/>
          <a:ext cx="232833" cy="402167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8</xdr:col>
      <xdr:colOff>300566</xdr:colOff>
      <xdr:row>4</xdr:row>
      <xdr:rowOff>52917</xdr:rowOff>
    </xdr:from>
    <xdr:to>
      <xdr:col>8</xdr:col>
      <xdr:colOff>533399</xdr:colOff>
      <xdr:row>5</xdr:row>
      <xdr:rowOff>169334</xdr:rowOff>
    </xdr:to>
    <xdr:sp macro="" textlink="">
      <xdr:nvSpPr>
        <xdr:cNvPr id="3" name="Стрелка вниз 2"/>
        <xdr:cNvSpPr/>
      </xdr:nvSpPr>
      <xdr:spPr>
        <a:xfrm>
          <a:off x="7663391" y="1043517"/>
          <a:ext cx="232833" cy="402167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14</xdr:col>
      <xdr:colOff>287867</xdr:colOff>
      <xdr:row>4</xdr:row>
      <xdr:rowOff>41275</xdr:rowOff>
    </xdr:from>
    <xdr:to>
      <xdr:col>14</xdr:col>
      <xdr:colOff>520700</xdr:colOff>
      <xdr:row>5</xdr:row>
      <xdr:rowOff>157692</xdr:rowOff>
    </xdr:to>
    <xdr:sp macro="" textlink="">
      <xdr:nvSpPr>
        <xdr:cNvPr id="4" name="Стрелка вниз 3"/>
        <xdr:cNvSpPr/>
      </xdr:nvSpPr>
      <xdr:spPr>
        <a:xfrm>
          <a:off x="12089342" y="1031875"/>
          <a:ext cx="232833" cy="402167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11</xdr:col>
      <xdr:colOff>336550</xdr:colOff>
      <xdr:row>4</xdr:row>
      <xdr:rowOff>50800</xdr:rowOff>
    </xdr:from>
    <xdr:to>
      <xdr:col>11</xdr:col>
      <xdr:colOff>569383</xdr:colOff>
      <xdr:row>5</xdr:row>
      <xdr:rowOff>167217</xdr:rowOff>
    </xdr:to>
    <xdr:sp macro="" textlink="">
      <xdr:nvSpPr>
        <xdr:cNvPr id="5" name="Стрелка вниз 4"/>
        <xdr:cNvSpPr/>
      </xdr:nvSpPr>
      <xdr:spPr>
        <a:xfrm>
          <a:off x="9594850" y="1041400"/>
          <a:ext cx="232833" cy="402167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0.04644</cdr:x>
      <cdr:y>0.112</cdr:y>
    </cdr:from>
    <cdr:to>
      <cdr:x>0.12637</cdr:x>
      <cdr:y>0.26582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3190" y="459828"/>
          <a:ext cx="659580" cy="6315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0.88022</cdr:x>
      <cdr:y>0.1071</cdr:y>
    </cdr:from>
    <cdr:to>
      <cdr:x>0.96384</cdr:x>
      <cdr:y>0.26804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37550" y="527049"/>
          <a:ext cx="792055" cy="792025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0.04644</cdr:x>
      <cdr:y>0.112</cdr:y>
    </cdr:from>
    <cdr:to>
      <cdr:x>0.12637</cdr:x>
      <cdr:y>0.26582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3190" y="459828"/>
          <a:ext cx="659580" cy="6315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0.88022</cdr:x>
      <cdr:y>0.1071</cdr:y>
    </cdr:from>
    <cdr:to>
      <cdr:x>0.96384</cdr:x>
      <cdr:y>0.26804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37550" y="527049"/>
          <a:ext cx="792055" cy="792025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0.04644</cdr:x>
      <cdr:y>0.112</cdr:y>
    </cdr:from>
    <cdr:to>
      <cdr:x>0.12637</cdr:x>
      <cdr:y>0.26582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3190" y="459828"/>
          <a:ext cx="659580" cy="6315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0.88022</cdr:x>
      <cdr:y>0.1071</cdr:y>
    </cdr:from>
    <cdr:to>
      <cdr:x>0.96384</cdr:x>
      <cdr:y>0.26804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37550" y="527049"/>
          <a:ext cx="792055" cy="792025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0.04644</cdr:x>
      <cdr:y>0.112</cdr:y>
    </cdr:from>
    <cdr:to>
      <cdr:x>0.12637</cdr:x>
      <cdr:y>0.26582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3190" y="459828"/>
          <a:ext cx="659580" cy="6315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0.88022</cdr:x>
      <cdr:y>0.1071</cdr:y>
    </cdr:from>
    <cdr:to>
      <cdr:x>0.96384</cdr:x>
      <cdr:y>0.26804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37550" y="527049"/>
          <a:ext cx="792055" cy="792025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0.2645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07497"/>
          <a:ext cx="690026" cy="740605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30737" y="3661811"/>
          <a:ext cx="690026" cy="75942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23662</xdr:colOff>
      <xdr:row>7</xdr:row>
      <xdr:rowOff>15875</xdr:rowOff>
    </xdr:from>
    <xdr:to>
      <xdr:col>30</xdr:col>
      <xdr:colOff>317412</xdr:colOff>
      <xdr:row>30</xdr:row>
      <xdr:rowOff>108000</xdr:rowOff>
    </xdr:to>
    <xdr:graphicFrame macro="">
      <xdr:nvGraphicFramePr>
        <xdr:cNvPr id="2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21165</xdr:colOff>
      <xdr:row>7</xdr:row>
      <xdr:rowOff>10583</xdr:rowOff>
    </xdr:from>
    <xdr:to>
      <xdr:col>46</xdr:col>
      <xdr:colOff>332415</xdr:colOff>
      <xdr:row>30</xdr:row>
      <xdr:rowOff>102708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47</xdr:col>
      <xdr:colOff>47624</xdr:colOff>
      <xdr:row>7</xdr:row>
      <xdr:rowOff>0</xdr:rowOff>
    </xdr:from>
    <xdr:to>
      <xdr:col>62</xdr:col>
      <xdr:colOff>358874</xdr:colOff>
      <xdr:row>30</xdr:row>
      <xdr:rowOff>92125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333374</xdr:colOff>
      <xdr:row>34</xdr:row>
      <xdr:rowOff>0</xdr:rowOff>
    </xdr:from>
    <xdr:to>
      <xdr:col>30</xdr:col>
      <xdr:colOff>293749</xdr:colOff>
      <xdr:row>58</xdr:row>
      <xdr:rowOff>108000</xdr:rowOff>
    </xdr:to>
    <xdr:graphicFrame macro="">
      <xdr:nvGraphicFramePr>
        <xdr:cNvPr id="13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47</xdr:col>
      <xdr:colOff>65689</xdr:colOff>
      <xdr:row>34</xdr:row>
      <xdr:rowOff>35035</xdr:rowOff>
    </xdr:from>
    <xdr:to>
      <xdr:col>62</xdr:col>
      <xdr:colOff>376939</xdr:colOff>
      <xdr:row>58</xdr:row>
      <xdr:rowOff>143035</xdr:rowOff>
    </xdr:to>
    <xdr:graphicFrame macro="">
      <xdr:nvGraphicFramePr>
        <xdr:cNvPr id="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8658</xdr:colOff>
      <xdr:row>61</xdr:row>
      <xdr:rowOff>19606</xdr:rowOff>
    </xdr:from>
    <xdr:to>
      <xdr:col>30</xdr:col>
      <xdr:colOff>302408</xdr:colOff>
      <xdr:row>84</xdr:row>
      <xdr:rowOff>127606</xdr:rowOff>
    </xdr:to>
    <xdr:graphicFrame macro="">
      <xdr:nvGraphicFramePr>
        <xdr:cNvPr id="9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10947</xdr:colOff>
      <xdr:row>87</xdr:row>
      <xdr:rowOff>175173</xdr:rowOff>
    </xdr:from>
    <xdr:to>
      <xdr:col>30</xdr:col>
      <xdr:colOff>304697</xdr:colOff>
      <xdr:row>112</xdr:row>
      <xdr:rowOff>92673</xdr:rowOff>
    </xdr:to>
    <xdr:graphicFrame macro="">
      <xdr:nvGraphicFramePr>
        <xdr:cNvPr id="11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333374</xdr:colOff>
      <xdr:row>116</xdr:row>
      <xdr:rowOff>0</xdr:rowOff>
    </xdr:from>
    <xdr:to>
      <xdr:col>30</xdr:col>
      <xdr:colOff>293749</xdr:colOff>
      <xdr:row>139</xdr:row>
      <xdr:rowOff>44500</xdr:rowOff>
    </xdr:to>
    <xdr:graphicFrame macro="">
      <xdr:nvGraphicFramePr>
        <xdr:cNvPr id="14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333374</xdr:colOff>
      <xdr:row>140</xdr:row>
      <xdr:rowOff>0</xdr:rowOff>
    </xdr:from>
    <xdr:to>
      <xdr:col>30</xdr:col>
      <xdr:colOff>293749</xdr:colOff>
      <xdr:row>158</xdr:row>
      <xdr:rowOff>108000</xdr:rowOff>
    </xdr:to>
    <xdr:graphicFrame macro="">
      <xdr:nvGraphicFramePr>
        <xdr:cNvPr id="16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15874</xdr:colOff>
      <xdr:row>162</xdr:row>
      <xdr:rowOff>31204</xdr:rowOff>
    </xdr:from>
    <xdr:to>
      <xdr:col>30</xdr:col>
      <xdr:colOff>309624</xdr:colOff>
      <xdr:row>180</xdr:row>
      <xdr:rowOff>139204</xdr:rowOff>
    </xdr:to>
    <xdr:graphicFrame macro="">
      <xdr:nvGraphicFramePr>
        <xdr:cNvPr id="17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295819</xdr:colOff>
      <xdr:row>182</xdr:row>
      <xdr:rowOff>372994</xdr:rowOff>
    </xdr:from>
    <xdr:to>
      <xdr:col>30</xdr:col>
      <xdr:colOff>254738</xdr:colOff>
      <xdr:row>211</xdr:row>
      <xdr:rowOff>11076</xdr:rowOff>
    </xdr:to>
    <xdr:graphicFrame macro="">
      <xdr:nvGraphicFramePr>
        <xdr:cNvPr id="19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284655</xdr:colOff>
      <xdr:row>219</xdr:row>
      <xdr:rowOff>87586</xdr:rowOff>
    </xdr:from>
    <xdr:to>
      <xdr:col>30</xdr:col>
      <xdr:colOff>245030</xdr:colOff>
      <xdr:row>244</xdr:row>
      <xdr:rowOff>121836</xdr:rowOff>
    </xdr:to>
    <xdr:graphicFrame macro="">
      <xdr:nvGraphicFramePr>
        <xdr:cNvPr id="27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273706</xdr:colOff>
      <xdr:row>245</xdr:row>
      <xdr:rowOff>98535</xdr:rowOff>
    </xdr:from>
    <xdr:to>
      <xdr:col>30</xdr:col>
      <xdr:colOff>234081</xdr:colOff>
      <xdr:row>268</xdr:row>
      <xdr:rowOff>5785</xdr:rowOff>
    </xdr:to>
    <xdr:graphicFrame macro="">
      <xdr:nvGraphicFramePr>
        <xdr:cNvPr id="30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304799</xdr:colOff>
      <xdr:row>271</xdr:row>
      <xdr:rowOff>0</xdr:rowOff>
    </xdr:from>
    <xdr:to>
      <xdr:col>30</xdr:col>
      <xdr:colOff>265174</xdr:colOff>
      <xdr:row>287</xdr:row>
      <xdr:rowOff>108000</xdr:rowOff>
    </xdr:to>
    <xdr:graphicFrame macro="">
      <xdr:nvGraphicFramePr>
        <xdr:cNvPr id="32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17</xdr:col>
      <xdr:colOff>0</xdr:colOff>
      <xdr:row>289</xdr:row>
      <xdr:rowOff>0</xdr:rowOff>
    </xdr:from>
    <xdr:to>
      <xdr:col>30</xdr:col>
      <xdr:colOff>293750</xdr:colOff>
      <xdr:row>313</xdr:row>
      <xdr:rowOff>23500</xdr:rowOff>
    </xdr:to>
    <xdr:graphicFrame macro="">
      <xdr:nvGraphicFramePr>
        <xdr:cNvPr id="33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17</xdr:col>
      <xdr:colOff>21895</xdr:colOff>
      <xdr:row>317</xdr:row>
      <xdr:rowOff>470776</xdr:rowOff>
    </xdr:from>
    <xdr:to>
      <xdr:col>30</xdr:col>
      <xdr:colOff>315645</xdr:colOff>
      <xdr:row>332</xdr:row>
      <xdr:rowOff>7276</xdr:rowOff>
    </xdr:to>
    <xdr:graphicFrame macro="">
      <xdr:nvGraphicFramePr>
        <xdr:cNvPr id="34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312573</xdr:colOff>
      <xdr:row>332</xdr:row>
      <xdr:rowOff>221156</xdr:rowOff>
    </xdr:from>
    <xdr:to>
      <xdr:col>30</xdr:col>
      <xdr:colOff>272948</xdr:colOff>
      <xdr:row>348</xdr:row>
      <xdr:rowOff>91031</xdr:rowOff>
    </xdr:to>
    <xdr:graphicFrame macro="">
      <xdr:nvGraphicFramePr>
        <xdr:cNvPr id="35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16</xdr:col>
      <xdr:colOff>333374</xdr:colOff>
      <xdr:row>349</xdr:row>
      <xdr:rowOff>127000</xdr:rowOff>
    </xdr:from>
    <xdr:to>
      <xdr:col>30</xdr:col>
      <xdr:colOff>293749</xdr:colOff>
      <xdr:row>375</xdr:row>
      <xdr:rowOff>19050</xdr:rowOff>
    </xdr:to>
    <xdr:graphicFrame macro="">
      <xdr:nvGraphicFramePr>
        <xdr:cNvPr id="37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17</xdr:col>
      <xdr:colOff>0</xdr:colOff>
      <xdr:row>377</xdr:row>
      <xdr:rowOff>0</xdr:rowOff>
    </xdr:from>
    <xdr:to>
      <xdr:col>30</xdr:col>
      <xdr:colOff>293750</xdr:colOff>
      <xdr:row>394</xdr:row>
      <xdr:rowOff>245750</xdr:rowOff>
    </xdr:to>
    <xdr:graphicFrame macro="">
      <xdr:nvGraphicFramePr>
        <xdr:cNvPr id="38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16</xdr:col>
      <xdr:colOff>333374</xdr:colOff>
      <xdr:row>399</xdr:row>
      <xdr:rowOff>301624</xdr:rowOff>
    </xdr:from>
    <xdr:to>
      <xdr:col>30</xdr:col>
      <xdr:colOff>293749</xdr:colOff>
      <xdr:row>417</xdr:row>
      <xdr:rowOff>123874</xdr:rowOff>
    </xdr:to>
    <xdr:graphicFrame macro="">
      <xdr:nvGraphicFramePr>
        <xdr:cNvPr id="40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16</xdr:col>
      <xdr:colOff>333374</xdr:colOff>
      <xdr:row>418</xdr:row>
      <xdr:rowOff>0</xdr:rowOff>
    </xdr:from>
    <xdr:to>
      <xdr:col>30</xdr:col>
      <xdr:colOff>293749</xdr:colOff>
      <xdr:row>441</xdr:row>
      <xdr:rowOff>187375</xdr:rowOff>
    </xdr:to>
    <xdr:graphicFrame macro="">
      <xdr:nvGraphicFramePr>
        <xdr:cNvPr id="41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16</xdr:col>
      <xdr:colOff>333374</xdr:colOff>
      <xdr:row>448</xdr:row>
      <xdr:rowOff>238124</xdr:rowOff>
    </xdr:from>
    <xdr:to>
      <xdr:col>30</xdr:col>
      <xdr:colOff>293749</xdr:colOff>
      <xdr:row>469</xdr:row>
      <xdr:rowOff>203249</xdr:rowOff>
    </xdr:to>
    <xdr:graphicFrame macro="">
      <xdr:nvGraphicFramePr>
        <xdr:cNvPr id="44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16</xdr:col>
      <xdr:colOff>333374</xdr:colOff>
      <xdr:row>474</xdr:row>
      <xdr:rowOff>0</xdr:rowOff>
    </xdr:from>
    <xdr:to>
      <xdr:col>30</xdr:col>
      <xdr:colOff>293749</xdr:colOff>
      <xdr:row>497</xdr:row>
      <xdr:rowOff>76250</xdr:rowOff>
    </xdr:to>
    <xdr:graphicFrame macro="">
      <xdr:nvGraphicFramePr>
        <xdr:cNvPr id="45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16</xdr:col>
      <xdr:colOff>333374</xdr:colOff>
      <xdr:row>508</xdr:row>
      <xdr:rowOff>222250</xdr:rowOff>
    </xdr:from>
    <xdr:to>
      <xdr:col>30</xdr:col>
      <xdr:colOff>293749</xdr:colOff>
      <xdr:row>531</xdr:row>
      <xdr:rowOff>139750</xdr:rowOff>
    </xdr:to>
    <xdr:graphicFrame macro="">
      <xdr:nvGraphicFramePr>
        <xdr:cNvPr id="46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16</xdr:col>
      <xdr:colOff>333374</xdr:colOff>
      <xdr:row>542</xdr:row>
      <xdr:rowOff>1</xdr:rowOff>
    </xdr:from>
    <xdr:to>
      <xdr:col>30</xdr:col>
      <xdr:colOff>293749</xdr:colOff>
      <xdr:row>559</xdr:row>
      <xdr:rowOff>92126</xdr:rowOff>
    </xdr:to>
    <xdr:graphicFrame macro="">
      <xdr:nvGraphicFramePr>
        <xdr:cNvPr id="47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16</xdr:col>
      <xdr:colOff>333374</xdr:colOff>
      <xdr:row>559</xdr:row>
      <xdr:rowOff>253999</xdr:rowOff>
    </xdr:from>
    <xdr:to>
      <xdr:col>30</xdr:col>
      <xdr:colOff>293749</xdr:colOff>
      <xdr:row>580</xdr:row>
      <xdr:rowOff>139749</xdr:rowOff>
    </xdr:to>
    <xdr:graphicFrame macro="">
      <xdr:nvGraphicFramePr>
        <xdr:cNvPr id="48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17</xdr:col>
      <xdr:colOff>7115</xdr:colOff>
      <xdr:row>581</xdr:row>
      <xdr:rowOff>43246</xdr:rowOff>
    </xdr:from>
    <xdr:to>
      <xdr:col>30</xdr:col>
      <xdr:colOff>300865</xdr:colOff>
      <xdr:row>602</xdr:row>
      <xdr:rowOff>135371</xdr:rowOff>
    </xdr:to>
    <xdr:graphicFrame macro="">
      <xdr:nvGraphicFramePr>
        <xdr:cNvPr id="29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17</xdr:col>
      <xdr:colOff>15874</xdr:colOff>
      <xdr:row>603</xdr:row>
      <xdr:rowOff>142875</xdr:rowOff>
    </xdr:from>
    <xdr:to>
      <xdr:col>30</xdr:col>
      <xdr:colOff>309624</xdr:colOff>
      <xdr:row>627</xdr:row>
      <xdr:rowOff>28625</xdr:rowOff>
    </xdr:to>
    <xdr:graphicFrame macro="">
      <xdr:nvGraphicFramePr>
        <xdr:cNvPr id="31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16</xdr:col>
      <xdr:colOff>333374</xdr:colOff>
      <xdr:row>637</xdr:row>
      <xdr:rowOff>174625</xdr:rowOff>
    </xdr:from>
    <xdr:to>
      <xdr:col>30</xdr:col>
      <xdr:colOff>293749</xdr:colOff>
      <xdr:row>658</xdr:row>
      <xdr:rowOff>139750</xdr:rowOff>
    </xdr:to>
    <xdr:graphicFrame macro="">
      <xdr:nvGraphicFramePr>
        <xdr:cNvPr id="36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16</xdr:col>
      <xdr:colOff>333374</xdr:colOff>
      <xdr:row>659</xdr:row>
      <xdr:rowOff>238124</xdr:rowOff>
    </xdr:from>
    <xdr:to>
      <xdr:col>30</xdr:col>
      <xdr:colOff>293749</xdr:colOff>
      <xdr:row>680</xdr:row>
      <xdr:rowOff>92124</xdr:rowOff>
    </xdr:to>
    <xdr:graphicFrame macro="">
      <xdr:nvGraphicFramePr>
        <xdr:cNvPr id="39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16</xdr:col>
      <xdr:colOff>333374</xdr:colOff>
      <xdr:row>682</xdr:row>
      <xdr:rowOff>0</xdr:rowOff>
    </xdr:from>
    <xdr:to>
      <xdr:col>30</xdr:col>
      <xdr:colOff>293749</xdr:colOff>
      <xdr:row>704</xdr:row>
      <xdr:rowOff>44500</xdr:rowOff>
    </xdr:to>
    <xdr:graphicFrame macro="">
      <xdr:nvGraphicFramePr>
        <xdr:cNvPr id="42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17</xdr:col>
      <xdr:colOff>20801</xdr:colOff>
      <xdr:row>705</xdr:row>
      <xdr:rowOff>54740</xdr:rowOff>
    </xdr:from>
    <xdr:to>
      <xdr:col>30</xdr:col>
      <xdr:colOff>314551</xdr:colOff>
      <xdr:row>722</xdr:row>
      <xdr:rowOff>19865</xdr:rowOff>
    </xdr:to>
    <xdr:graphicFrame macro="">
      <xdr:nvGraphicFramePr>
        <xdr:cNvPr id="43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16</xdr:col>
      <xdr:colOff>333374</xdr:colOff>
      <xdr:row>722</xdr:row>
      <xdr:rowOff>126999</xdr:rowOff>
    </xdr:from>
    <xdr:to>
      <xdr:col>30</xdr:col>
      <xdr:colOff>293749</xdr:colOff>
      <xdr:row>745</xdr:row>
      <xdr:rowOff>92124</xdr:rowOff>
    </xdr:to>
    <xdr:graphicFrame macro="">
      <xdr:nvGraphicFramePr>
        <xdr:cNvPr id="49" name="Рейтинги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31</xdr:col>
      <xdr:colOff>2737</xdr:colOff>
      <xdr:row>34</xdr:row>
      <xdr:rowOff>19161</xdr:rowOff>
    </xdr:from>
    <xdr:to>
      <xdr:col>46</xdr:col>
      <xdr:colOff>313987</xdr:colOff>
      <xdr:row>58</xdr:row>
      <xdr:rowOff>127161</xdr:rowOff>
    </xdr:to>
    <xdr:graphicFrame macro="">
      <xdr:nvGraphicFramePr>
        <xdr:cNvPr id="50" name="Диаграмма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30</xdr:col>
      <xdr:colOff>569311</xdr:colOff>
      <xdr:row>61</xdr:row>
      <xdr:rowOff>54741</xdr:rowOff>
    </xdr:from>
    <xdr:to>
      <xdr:col>46</xdr:col>
      <xdr:colOff>277311</xdr:colOff>
      <xdr:row>84</xdr:row>
      <xdr:rowOff>162741</xdr:rowOff>
    </xdr:to>
    <xdr:graphicFrame macro="">
      <xdr:nvGraphicFramePr>
        <xdr:cNvPr id="52" name="Диаграмма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47</xdr:col>
      <xdr:colOff>0</xdr:colOff>
      <xdr:row>61</xdr:row>
      <xdr:rowOff>40532</xdr:rowOff>
    </xdr:from>
    <xdr:to>
      <xdr:col>62</xdr:col>
      <xdr:colOff>311250</xdr:colOff>
      <xdr:row>84</xdr:row>
      <xdr:rowOff>148532</xdr:rowOff>
    </xdr:to>
    <xdr:graphicFrame macro="">
      <xdr:nvGraphicFramePr>
        <xdr:cNvPr id="54" name="Диаграмма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30</xdr:col>
      <xdr:colOff>587375</xdr:colOff>
      <xdr:row>87</xdr:row>
      <xdr:rowOff>174625</xdr:rowOff>
    </xdr:from>
    <xdr:to>
      <xdr:col>46</xdr:col>
      <xdr:colOff>295375</xdr:colOff>
      <xdr:row>112</xdr:row>
      <xdr:rowOff>92125</xdr:rowOff>
    </xdr:to>
    <xdr:graphicFrame macro="">
      <xdr:nvGraphicFramePr>
        <xdr:cNvPr id="57" name="Диаграмма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31</xdr:col>
      <xdr:colOff>7430</xdr:colOff>
      <xdr:row>116</xdr:row>
      <xdr:rowOff>15877</xdr:rowOff>
    </xdr:from>
    <xdr:to>
      <xdr:col>46</xdr:col>
      <xdr:colOff>318680</xdr:colOff>
      <xdr:row>139</xdr:row>
      <xdr:rowOff>60377</xdr:rowOff>
    </xdr:to>
    <xdr:graphicFrame macro="">
      <xdr:nvGraphicFramePr>
        <xdr:cNvPr id="58" name="Диаграмма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30</xdr:col>
      <xdr:colOff>535482</xdr:colOff>
      <xdr:row>139</xdr:row>
      <xdr:rowOff>249793</xdr:rowOff>
    </xdr:from>
    <xdr:to>
      <xdr:col>46</xdr:col>
      <xdr:colOff>243482</xdr:colOff>
      <xdr:row>158</xdr:row>
      <xdr:rowOff>103793</xdr:rowOff>
    </xdr:to>
    <xdr:graphicFrame macro="">
      <xdr:nvGraphicFramePr>
        <xdr:cNvPr id="59" name="Диаграмма 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47</xdr:col>
      <xdr:colOff>0</xdr:colOff>
      <xdr:row>87</xdr:row>
      <xdr:rowOff>158750</xdr:rowOff>
    </xdr:from>
    <xdr:to>
      <xdr:col>62</xdr:col>
      <xdr:colOff>311250</xdr:colOff>
      <xdr:row>112</xdr:row>
      <xdr:rowOff>76250</xdr:rowOff>
    </xdr:to>
    <xdr:graphicFrame macro="">
      <xdr:nvGraphicFramePr>
        <xdr:cNvPr id="61" name="Диаграмма 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47</xdr:col>
      <xdr:colOff>47625</xdr:colOff>
      <xdr:row>116</xdr:row>
      <xdr:rowOff>0</xdr:rowOff>
    </xdr:from>
    <xdr:to>
      <xdr:col>62</xdr:col>
      <xdr:colOff>358875</xdr:colOff>
      <xdr:row>139</xdr:row>
      <xdr:rowOff>44500</xdr:rowOff>
    </xdr:to>
    <xdr:graphicFrame macro="">
      <xdr:nvGraphicFramePr>
        <xdr:cNvPr id="63" name="Диаграмма 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46</xdr:col>
      <xdr:colOff>499403</xdr:colOff>
      <xdr:row>139</xdr:row>
      <xdr:rowOff>222372</xdr:rowOff>
    </xdr:from>
    <xdr:to>
      <xdr:col>62</xdr:col>
      <xdr:colOff>286778</xdr:colOff>
      <xdr:row>158</xdr:row>
      <xdr:rowOff>76372</xdr:rowOff>
    </xdr:to>
    <xdr:graphicFrame macro="">
      <xdr:nvGraphicFramePr>
        <xdr:cNvPr id="65" name="Диаграмма 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31</xdr:col>
      <xdr:colOff>0</xdr:colOff>
      <xdr:row>162</xdr:row>
      <xdr:rowOff>47625</xdr:rowOff>
    </xdr:from>
    <xdr:to>
      <xdr:col>46</xdr:col>
      <xdr:colOff>311250</xdr:colOff>
      <xdr:row>180</xdr:row>
      <xdr:rowOff>155625</xdr:rowOff>
    </xdr:to>
    <xdr:graphicFrame macro="">
      <xdr:nvGraphicFramePr>
        <xdr:cNvPr id="66" name="Диаграмма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31</xdr:col>
      <xdr:colOff>3378</xdr:colOff>
      <xdr:row>185</xdr:row>
      <xdr:rowOff>2148</xdr:rowOff>
    </xdr:from>
    <xdr:to>
      <xdr:col>46</xdr:col>
      <xdr:colOff>454098</xdr:colOff>
      <xdr:row>211</xdr:row>
      <xdr:rowOff>11075</xdr:rowOff>
    </xdr:to>
    <xdr:graphicFrame macro="">
      <xdr:nvGraphicFramePr>
        <xdr:cNvPr id="69" name="Диаграмма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31</xdr:col>
      <xdr:colOff>15875</xdr:colOff>
      <xdr:row>219</xdr:row>
      <xdr:rowOff>111125</xdr:rowOff>
    </xdr:from>
    <xdr:to>
      <xdr:col>46</xdr:col>
      <xdr:colOff>327125</xdr:colOff>
      <xdr:row>240</xdr:row>
      <xdr:rowOff>187375</xdr:rowOff>
    </xdr:to>
    <xdr:graphicFrame macro="">
      <xdr:nvGraphicFramePr>
        <xdr:cNvPr id="71" name="Диаграмма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30</xdr:col>
      <xdr:colOff>580158</xdr:colOff>
      <xdr:row>245</xdr:row>
      <xdr:rowOff>101022</xdr:rowOff>
    </xdr:from>
    <xdr:to>
      <xdr:col>46</xdr:col>
      <xdr:colOff>288158</xdr:colOff>
      <xdr:row>264</xdr:row>
      <xdr:rowOff>272522</xdr:rowOff>
    </xdr:to>
    <xdr:graphicFrame macro="">
      <xdr:nvGraphicFramePr>
        <xdr:cNvPr id="72" name="Диаграмма 7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31</xdr:col>
      <xdr:colOff>15875</xdr:colOff>
      <xdr:row>270</xdr:row>
      <xdr:rowOff>222250</xdr:rowOff>
    </xdr:from>
    <xdr:to>
      <xdr:col>46</xdr:col>
      <xdr:colOff>327125</xdr:colOff>
      <xdr:row>287</xdr:row>
      <xdr:rowOff>92125</xdr:rowOff>
    </xdr:to>
    <xdr:graphicFrame macro="">
      <xdr:nvGraphicFramePr>
        <xdr:cNvPr id="73" name="Диаграмма 7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30</xdr:col>
      <xdr:colOff>587375</xdr:colOff>
      <xdr:row>289</xdr:row>
      <xdr:rowOff>31750</xdr:rowOff>
    </xdr:from>
    <xdr:to>
      <xdr:col>46</xdr:col>
      <xdr:colOff>295375</xdr:colOff>
      <xdr:row>311</xdr:row>
      <xdr:rowOff>76250</xdr:rowOff>
    </xdr:to>
    <xdr:graphicFrame macro="">
      <xdr:nvGraphicFramePr>
        <xdr:cNvPr id="74" name="Диаграмма 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30</xdr:col>
      <xdr:colOff>587375</xdr:colOff>
      <xdr:row>318</xdr:row>
      <xdr:rowOff>0</xdr:rowOff>
    </xdr:from>
    <xdr:to>
      <xdr:col>46</xdr:col>
      <xdr:colOff>295375</xdr:colOff>
      <xdr:row>332</xdr:row>
      <xdr:rowOff>12750</xdr:rowOff>
    </xdr:to>
    <xdr:graphicFrame macro="">
      <xdr:nvGraphicFramePr>
        <xdr:cNvPr id="76" name="Диаграмма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30</xdr:col>
      <xdr:colOff>555963</xdr:colOff>
      <xdr:row>332</xdr:row>
      <xdr:rowOff>203674</xdr:rowOff>
    </xdr:from>
    <xdr:to>
      <xdr:col>46</xdr:col>
      <xdr:colOff>263963</xdr:colOff>
      <xdr:row>348</xdr:row>
      <xdr:rowOff>73549</xdr:rowOff>
    </xdr:to>
    <xdr:graphicFrame macro="">
      <xdr:nvGraphicFramePr>
        <xdr:cNvPr id="77" name="Диаграмма 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30</xdr:col>
      <xdr:colOff>555625</xdr:colOff>
      <xdr:row>349</xdr:row>
      <xdr:rowOff>127000</xdr:rowOff>
    </xdr:from>
    <xdr:to>
      <xdr:col>46</xdr:col>
      <xdr:colOff>263625</xdr:colOff>
      <xdr:row>371</xdr:row>
      <xdr:rowOff>60375</xdr:rowOff>
    </xdr:to>
    <xdr:graphicFrame macro="">
      <xdr:nvGraphicFramePr>
        <xdr:cNvPr id="78" name="Диаграмма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31</xdr:col>
      <xdr:colOff>15875</xdr:colOff>
      <xdr:row>377</xdr:row>
      <xdr:rowOff>15874</xdr:rowOff>
    </xdr:from>
    <xdr:to>
      <xdr:col>46</xdr:col>
      <xdr:colOff>327125</xdr:colOff>
      <xdr:row>393</xdr:row>
      <xdr:rowOff>203249</xdr:rowOff>
    </xdr:to>
    <xdr:graphicFrame macro="">
      <xdr:nvGraphicFramePr>
        <xdr:cNvPr id="80" name="Диаграмма 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31</xdr:col>
      <xdr:colOff>15874</xdr:colOff>
      <xdr:row>399</xdr:row>
      <xdr:rowOff>269874</xdr:rowOff>
    </xdr:from>
    <xdr:to>
      <xdr:col>46</xdr:col>
      <xdr:colOff>327124</xdr:colOff>
      <xdr:row>417</xdr:row>
      <xdr:rowOff>92124</xdr:rowOff>
    </xdr:to>
    <xdr:graphicFrame macro="">
      <xdr:nvGraphicFramePr>
        <xdr:cNvPr id="81" name="Диаграмма 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31</xdr:col>
      <xdr:colOff>15875</xdr:colOff>
      <xdr:row>417</xdr:row>
      <xdr:rowOff>222249</xdr:rowOff>
    </xdr:from>
    <xdr:to>
      <xdr:col>46</xdr:col>
      <xdr:colOff>327125</xdr:colOff>
      <xdr:row>441</xdr:row>
      <xdr:rowOff>171499</xdr:rowOff>
    </xdr:to>
    <xdr:graphicFrame macro="">
      <xdr:nvGraphicFramePr>
        <xdr:cNvPr id="82" name="Диаграмма 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31</xdr:col>
      <xdr:colOff>15875</xdr:colOff>
      <xdr:row>449</xdr:row>
      <xdr:rowOff>15874</xdr:rowOff>
    </xdr:from>
    <xdr:to>
      <xdr:col>46</xdr:col>
      <xdr:colOff>327125</xdr:colOff>
      <xdr:row>469</xdr:row>
      <xdr:rowOff>219124</xdr:rowOff>
    </xdr:to>
    <xdr:graphicFrame macro="">
      <xdr:nvGraphicFramePr>
        <xdr:cNvPr id="83" name="Диаграмма 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31</xdr:col>
      <xdr:colOff>55056</xdr:colOff>
      <xdr:row>473</xdr:row>
      <xdr:rowOff>235423</xdr:rowOff>
    </xdr:from>
    <xdr:to>
      <xdr:col>46</xdr:col>
      <xdr:colOff>366306</xdr:colOff>
      <xdr:row>497</xdr:row>
      <xdr:rowOff>73548</xdr:rowOff>
    </xdr:to>
    <xdr:graphicFrame macro="">
      <xdr:nvGraphicFramePr>
        <xdr:cNvPr id="84" name="Диаграмма 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30</xdr:col>
      <xdr:colOff>587375</xdr:colOff>
      <xdr:row>509</xdr:row>
      <xdr:rowOff>31750</xdr:rowOff>
    </xdr:from>
    <xdr:to>
      <xdr:col>46</xdr:col>
      <xdr:colOff>295375</xdr:colOff>
      <xdr:row>531</xdr:row>
      <xdr:rowOff>187375</xdr:rowOff>
    </xdr:to>
    <xdr:graphicFrame macro="">
      <xdr:nvGraphicFramePr>
        <xdr:cNvPr id="85" name="Диаграмма 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31</xdr:col>
      <xdr:colOff>31750</xdr:colOff>
      <xdr:row>542</xdr:row>
      <xdr:rowOff>15874</xdr:rowOff>
    </xdr:from>
    <xdr:to>
      <xdr:col>46</xdr:col>
      <xdr:colOff>343000</xdr:colOff>
      <xdr:row>559</xdr:row>
      <xdr:rowOff>107999</xdr:rowOff>
    </xdr:to>
    <xdr:graphicFrame macro="">
      <xdr:nvGraphicFramePr>
        <xdr:cNvPr id="86" name="Диаграмма 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31</xdr:col>
      <xdr:colOff>15875</xdr:colOff>
      <xdr:row>559</xdr:row>
      <xdr:rowOff>253999</xdr:rowOff>
    </xdr:from>
    <xdr:to>
      <xdr:col>46</xdr:col>
      <xdr:colOff>327125</xdr:colOff>
      <xdr:row>580</xdr:row>
      <xdr:rowOff>139749</xdr:rowOff>
    </xdr:to>
    <xdr:graphicFrame macro="">
      <xdr:nvGraphicFramePr>
        <xdr:cNvPr id="87" name="Диаграмма 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31</xdr:col>
      <xdr:colOff>16213</xdr:colOff>
      <xdr:row>581</xdr:row>
      <xdr:rowOff>17564</xdr:rowOff>
    </xdr:from>
    <xdr:to>
      <xdr:col>46</xdr:col>
      <xdr:colOff>327463</xdr:colOff>
      <xdr:row>602</xdr:row>
      <xdr:rowOff>109689</xdr:rowOff>
    </xdr:to>
    <xdr:graphicFrame macro="">
      <xdr:nvGraphicFramePr>
        <xdr:cNvPr id="88" name="Диаграмма 8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31</xdr:col>
      <xdr:colOff>15875</xdr:colOff>
      <xdr:row>603</xdr:row>
      <xdr:rowOff>126999</xdr:rowOff>
    </xdr:from>
    <xdr:to>
      <xdr:col>46</xdr:col>
      <xdr:colOff>327125</xdr:colOff>
      <xdr:row>627</xdr:row>
      <xdr:rowOff>12749</xdr:rowOff>
    </xdr:to>
    <xdr:graphicFrame macro="">
      <xdr:nvGraphicFramePr>
        <xdr:cNvPr id="89" name="Диаграмма 8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30</xdr:col>
      <xdr:colOff>596157</xdr:colOff>
      <xdr:row>638</xdr:row>
      <xdr:rowOff>20265</xdr:rowOff>
    </xdr:from>
    <xdr:to>
      <xdr:col>46</xdr:col>
      <xdr:colOff>304157</xdr:colOff>
      <xdr:row>658</xdr:row>
      <xdr:rowOff>175890</xdr:rowOff>
    </xdr:to>
    <xdr:graphicFrame macro="">
      <xdr:nvGraphicFramePr>
        <xdr:cNvPr id="90" name="Диаграмма 8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30</xdr:col>
      <xdr:colOff>587375</xdr:colOff>
      <xdr:row>659</xdr:row>
      <xdr:rowOff>222249</xdr:rowOff>
    </xdr:from>
    <xdr:to>
      <xdr:col>46</xdr:col>
      <xdr:colOff>295375</xdr:colOff>
      <xdr:row>680</xdr:row>
      <xdr:rowOff>76249</xdr:rowOff>
    </xdr:to>
    <xdr:graphicFrame macro="">
      <xdr:nvGraphicFramePr>
        <xdr:cNvPr id="91" name="Диаграмма 9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30</xdr:col>
      <xdr:colOff>558800</xdr:colOff>
      <xdr:row>681</xdr:row>
      <xdr:rowOff>203199</xdr:rowOff>
    </xdr:from>
    <xdr:to>
      <xdr:col>46</xdr:col>
      <xdr:colOff>266800</xdr:colOff>
      <xdr:row>704</xdr:row>
      <xdr:rowOff>9574</xdr:rowOff>
    </xdr:to>
    <xdr:graphicFrame macro="">
      <xdr:nvGraphicFramePr>
        <xdr:cNvPr id="92" name="Диаграмма 9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30</xdr:col>
      <xdr:colOff>578932</xdr:colOff>
      <xdr:row>705</xdr:row>
      <xdr:rowOff>10470</xdr:rowOff>
    </xdr:from>
    <xdr:to>
      <xdr:col>46</xdr:col>
      <xdr:colOff>286932</xdr:colOff>
      <xdr:row>722</xdr:row>
      <xdr:rowOff>0</xdr:rowOff>
    </xdr:to>
    <xdr:graphicFrame macro="">
      <xdr:nvGraphicFramePr>
        <xdr:cNvPr id="93" name="Диаграмма 9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30</xdr:col>
      <xdr:colOff>551572</xdr:colOff>
      <xdr:row>722</xdr:row>
      <xdr:rowOff>121595</xdr:rowOff>
    </xdr:from>
    <xdr:to>
      <xdr:col>46</xdr:col>
      <xdr:colOff>223572</xdr:colOff>
      <xdr:row>745</xdr:row>
      <xdr:rowOff>86720</xdr:rowOff>
    </xdr:to>
    <xdr:graphicFrame macro="">
      <xdr:nvGraphicFramePr>
        <xdr:cNvPr id="94" name="Диаграмма 9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47</xdr:col>
      <xdr:colOff>47625</xdr:colOff>
      <xdr:row>162</xdr:row>
      <xdr:rowOff>38098</xdr:rowOff>
    </xdr:from>
    <xdr:to>
      <xdr:col>62</xdr:col>
      <xdr:colOff>358875</xdr:colOff>
      <xdr:row>180</xdr:row>
      <xdr:rowOff>146098</xdr:rowOff>
    </xdr:to>
    <xdr:graphicFrame macro="">
      <xdr:nvGraphicFramePr>
        <xdr:cNvPr id="95" name="Диаграмма 9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47</xdr:col>
      <xdr:colOff>177209</xdr:colOff>
      <xdr:row>184</xdr:row>
      <xdr:rowOff>188001</xdr:rowOff>
    </xdr:from>
    <xdr:to>
      <xdr:col>62</xdr:col>
      <xdr:colOff>391301</xdr:colOff>
      <xdr:row>210</xdr:row>
      <xdr:rowOff>121831</xdr:rowOff>
    </xdr:to>
    <xdr:graphicFrame macro="">
      <xdr:nvGraphicFramePr>
        <xdr:cNvPr id="96" name="Диаграмма 9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47</xdr:col>
      <xdr:colOff>15875</xdr:colOff>
      <xdr:row>219</xdr:row>
      <xdr:rowOff>111125</xdr:rowOff>
    </xdr:from>
    <xdr:to>
      <xdr:col>62</xdr:col>
      <xdr:colOff>327125</xdr:colOff>
      <xdr:row>240</xdr:row>
      <xdr:rowOff>187375</xdr:rowOff>
    </xdr:to>
    <xdr:graphicFrame macro="">
      <xdr:nvGraphicFramePr>
        <xdr:cNvPr id="97" name="Диаграмма 9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46</xdr:col>
      <xdr:colOff>519822</xdr:colOff>
      <xdr:row>245</xdr:row>
      <xdr:rowOff>111126</xdr:rowOff>
    </xdr:from>
    <xdr:to>
      <xdr:col>62</xdr:col>
      <xdr:colOff>307197</xdr:colOff>
      <xdr:row>264</xdr:row>
      <xdr:rowOff>282626</xdr:rowOff>
    </xdr:to>
    <xdr:graphicFrame macro="">
      <xdr:nvGraphicFramePr>
        <xdr:cNvPr id="98" name="Диаграмма 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47</xdr:col>
      <xdr:colOff>31750</xdr:colOff>
      <xdr:row>270</xdr:row>
      <xdr:rowOff>222250</xdr:rowOff>
    </xdr:from>
    <xdr:to>
      <xdr:col>62</xdr:col>
      <xdr:colOff>343000</xdr:colOff>
      <xdr:row>287</xdr:row>
      <xdr:rowOff>92125</xdr:rowOff>
    </xdr:to>
    <xdr:graphicFrame macro="">
      <xdr:nvGraphicFramePr>
        <xdr:cNvPr id="99" name="Диаграмма 9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47</xdr:col>
      <xdr:colOff>18916</xdr:colOff>
      <xdr:row>289</xdr:row>
      <xdr:rowOff>19253</xdr:rowOff>
    </xdr:from>
    <xdr:to>
      <xdr:col>62</xdr:col>
      <xdr:colOff>330166</xdr:colOff>
      <xdr:row>311</xdr:row>
      <xdr:rowOff>63753</xdr:rowOff>
    </xdr:to>
    <xdr:graphicFrame macro="">
      <xdr:nvGraphicFramePr>
        <xdr:cNvPr id="100" name="Диаграмма 9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47</xdr:col>
      <xdr:colOff>31750</xdr:colOff>
      <xdr:row>318</xdr:row>
      <xdr:rowOff>15875</xdr:rowOff>
    </xdr:from>
    <xdr:to>
      <xdr:col>62</xdr:col>
      <xdr:colOff>343000</xdr:colOff>
      <xdr:row>332</xdr:row>
      <xdr:rowOff>28625</xdr:rowOff>
    </xdr:to>
    <xdr:graphicFrame macro="">
      <xdr:nvGraphicFramePr>
        <xdr:cNvPr id="101" name="Диаграмма 1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47</xdr:col>
      <xdr:colOff>34790</xdr:colOff>
      <xdr:row>332</xdr:row>
      <xdr:rowOff>210766</xdr:rowOff>
    </xdr:from>
    <xdr:to>
      <xdr:col>62</xdr:col>
      <xdr:colOff>346040</xdr:colOff>
      <xdr:row>348</xdr:row>
      <xdr:rowOff>80641</xdr:rowOff>
    </xdr:to>
    <xdr:graphicFrame macro="">
      <xdr:nvGraphicFramePr>
        <xdr:cNvPr id="102" name="Диаграмма 1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47</xdr:col>
      <xdr:colOff>30399</xdr:colOff>
      <xdr:row>349</xdr:row>
      <xdr:rowOff>141862</xdr:rowOff>
    </xdr:from>
    <xdr:to>
      <xdr:col>62</xdr:col>
      <xdr:colOff>341649</xdr:colOff>
      <xdr:row>371</xdr:row>
      <xdr:rowOff>75237</xdr:rowOff>
    </xdr:to>
    <xdr:graphicFrame macro="">
      <xdr:nvGraphicFramePr>
        <xdr:cNvPr id="103" name="Диаграмма 1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47</xdr:col>
      <xdr:colOff>31750</xdr:colOff>
      <xdr:row>377</xdr:row>
      <xdr:rowOff>0</xdr:rowOff>
    </xdr:from>
    <xdr:to>
      <xdr:col>62</xdr:col>
      <xdr:colOff>343000</xdr:colOff>
      <xdr:row>393</xdr:row>
      <xdr:rowOff>187375</xdr:rowOff>
    </xdr:to>
    <xdr:graphicFrame macro="">
      <xdr:nvGraphicFramePr>
        <xdr:cNvPr id="104" name="Диаграмма 1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47</xdr:col>
      <xdr:colOff>47625</xdr:colOff>
      <xdr:row>399</xdr:row>
      <xdr:rowOff>269875</xdr:rowOff>
    </xdr:from>
    <xdr:to>
      <xdr:col>62</xdr:col>
      <xdr:colOff>358875</xdr:colOff>
      <xdr:row>417</xdr:row>
      <xdr:rowOff>92125</xdr:rowOff>
    </xdr:to>
    <xdr:graphicFrame macro="">
      <xdr:nvGraphicFramePr>
        <xdr:cNvPr id="105" name="Диаграмма 1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47</xdr:col>
      <xdr:colOff>0</xdr:colOff>
      <xdr:row>417</xdr:row>
      <xdr:rowOff>222249</xdr:rowOff>
    </xdr:from>
    <xdr:to>
      <xdr:col>62</xdr:col>
      <xdr:colOff>311250</xdr:colOff>
      <xdr:row>441</xdr:row>
      <xdr:rowOff>171499</xdr:rowOff>
    </xdr:to>
    <xdr:graphicFrame macro="">
      <xdr:nvGraphicFramePr>
        <xdr:cNvPr id="106" name="Диаграмма 1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47</xdr:col>
      <xdr:colOff>31750</xdr:colOff>
      <xdr:row>449</xdr:row>
      <xdr:rowOff>0</xdr:rowOff>
    </xdr:from>
    <xdr:to>
      <xdr:col>62</xdr:col>
      <xdr:colOff>343000</xdr:colOff>
      <xdr:row>469</xdr:row>
      <xdr:rowOff>203250</xdr:rowOff>
    </xdr:to>
    <xdr:graphicFrame macro="">
      <xdr:nvGraphicFramePr>
        <xdr:cNvPr id="107" name="Диаграмма 1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47</xdr:col>
      <xdr:colOff>31750</xdr:colOff>
      <xdr:row>473</xdr:row>
      <xdr:rowOff>222249</xdr:rowOff>
    </xdr:from>
    <xdr:to>
      <xdr:col>62</xdr:col>
      <xdr:colOff>343000</xdr:colOff>
      <xdr:row>497</xdr:row>
      <xdr:rowOff>60374</xdr:rowOff>
    </xdr:to>
    <xdr:graphicFrame macro="">
      <xdr:nvGraphicFramePr>
        <xdr:cNvPr id="108" name="Диаграмма 1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47</xdr:col>
      <xdr:colOff>19252</xdr:colOff>
      <xdr:row>509</xdr:row>
      <xdr:rowOff>39517</xdr:rowOff>
    </xdr:from>
    <xdr:to>
      <xdr:col>62</xdr:col>
      <xdr:colOff>330502</xdr:colOff>
      <xdr:row>532</xdr:row>
      <xdr:rowOff>4642</xdr:rowOff>
    </xdr:to>
    <xdr:graphicFrame macro="">
      <xdr:nvGraphicFramePr>
        <xdr:cNvPr id="109" name="Диаграмма 1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47</xdr:col>
      <xdr:colOff>15875</xdr:colOff>
      <xdr:row>542</xdr:row>
      <xdr:rowOff>8659</xdr:rowOff>
    </xdr:from>
    <xdr:to>
      <xdr:col>62</xdr:col>
      <xdr:colOff>327125</xdr:colOff>
      <xdr:row>559</xdr:row>
      <xdr:rowOff>100784</xdr:rowOff>
    </xdr:to>
    <xdr:graphicFrame macro="">
      <xdr:nvGraphicFramePr>
        <xdr:cNvPr id="110" name="Диаграмма 1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46</xdr:col>
      <xdr:colOff>492125</xdr:colOff>
      <xdr:row>561</xdr:row>
      <xdr:rowOff>0</xdr:rowOff>
    </xdr:from>
    <xdr:to>
      <xdr:col>62</xdr:col>
      <xdr:colOff>279500</xdr:colOff>
      <xdr:row>580</xdr:row>
      <xdr:rowOff>155625</xdr:rowOff>
    </xdr:to>
    <xdr:graphicFrame macro="">
      <xdr:nvGraphicFramePr>
        <xdr:cNvPr id="111" name="Диаграмма 1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46</xdr:col>
      <xdr:colOff>476250</xdr:colOff>
      <xdr:row>581</xdr:row>
      <xdr:rowOff>15874</xdr:rowOff>
    </xdr:from>
    <xdr:to>
      <xdr:col>62</xdr:col>
      <xdr:colOff>263625</xdr:colOff>
      <xdr:row>602</xdr:row>
      <xdr:rowOff>107999</xdr:rowOff>
    </xdr:to>
    <xdr:graphicFrame macro="">
      <xdr:nvGraphicFramePr>
        <xdr:cNvPr id="112" name="Диаграмма 1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46</xdr:col>
      <xdr:colOff>508000</xdr:colOff>
      <xdr:row>603</xdr:row>
      <xdr:rowOff>111125</xdr:rowOff>
    </xdr:from>
    <xdr:to>
      <xdr:col>62</xdr:col>
      <xdr:colOff>295375</xdr:colOff>
      <xdr:row>626</xdr:row>
      <xdr:rowOff>187375</xdr:rowOff>
    </xdr:to>
    <xdr:graphicFrame macro="">
      <xdr:nvGraphicFramePr>
        <xdr:cNvPr id="114" name="Диаграмма 1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47</xdr:col>
      <xdr:colOff>15875</xdr:colOff>
      <xdr:row>638</xdr:row>
      <xdr:rowOff>0</xdr:rowOff>
    </xdr:from>
    <xdr:to>
      <xdr:col>62</xdr:col>
      <xdr:colOff>327125</xdr:colOff>
      <xdr:row>658</xdr:row>
      <xdr:rowOff>155625</xdr:rowOff>
    </xdr:to>
    <xdr:graphicFrame macro="">
      <xdr:nvGraphicFramePr>
        <xdr:cNvPr id="115" name="Диаграмма 1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47</xdr:col>
      <xdr:colOff>0</xdr:colOff>
      <xdr:row>659</xdr:row>
      <xdr:rowOff>222250</xdr:rowOff>
    </xdr:from>
    <xdr:to>
      <xdr:col>62</xdr:col>
      <xdr:colOff>311250</xdr:colOff>
      <xdr:row>680</xdr:row>
      <xdr:rowOff>76250</xdr:rowOff>
    </xdr:to>
    <xdr:graphicFrame macro="">
      <xdr:nvGraphicFramePr>
        <xdr:cNvPr id="116" name="Диаграмма 1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47</xdr:col>
      <xdr:colOff>0</xdr:colOff>
      <xdr:row>681</xdr:row>
      <xdr:rowOff>206375</xdr:rowOff>
    </xdr:from>
    <xdr:to>
      <xdr:col>62</xdr:col>
      <xdr:colOff>311250</xdr:colOff>
      <xdr:row>704</xdr:row>
      <xdr:rowOff>12750</xdr:rowOff>
    </xdr:to>
    <xdr:graphicFrame macro="">
      <xdr:nvGraphicFramePr>
        <xdr:cNvPr id="117" name="Диаграмма 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46</xdr:col>
      <xdr:colOff>508000</xdr:colOff>
      <xdr:row>705</xdr:row>
      <xdr:rowOff>15875</xdr:rowOff>
    </xdr:from>
    <xdr:to>
      <xdr:col>62</xdr:col>
      <xdr:colOff>295375</xdr:colOff>
      <xdr:row>722</xdr:row>
      <xdr:rowOff>0</xdr:rowOff>
    </xdr:to>
    <xdr:graphicFrame macro="">
      <xdr:nvGraphicFramePr>
        <xdr:cNvPr id="118" name="Диаграмма 1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46</xdr:col>
      <xdr:colOff>508000</xdr:colOff>
      <xdr:row>722</xdr:row>
      <xdr:rowOff>142874</xdr:rowOff>
    </xdr:from>
    <xdr:to>
      <xdr:col>62</xdr:col>
      <xdr:colOff>295375</xdr:colOff>
      <xdr:row>745</xdr:row>
      <xdr:rowOff>107999</xdr:rowOff>
    </xdr:to>
    <xdr:graphicFrame macro="">
      <xdr:nvGraphicFramePr>
        <xdr:cNvPr id="119" name="Диаграмма 1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25603" y="4178797"/>
          <a:ext cx="679315" cy="866647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93671" y="534307"/>
          <a:ext cx="794724" cy="79955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0.88022</cdr:x>
      <cdr:y>0.1071</cdr:y>
    </cdr:from>
    <cdr:to>
      <cdr:x>0.96384</cdr:x>
      <cdr:y>0.26804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37550" y="527049"/>
          <a:ext cx="792055" cy="792025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93671" y="534307"/>
          <a:ext cx="794724" cy="79955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0.88022</cdr:x>
      <cdr:y>0.1071</cdr:y>
    </cdr:from>
    <cdr:to>
      <cdr:x>0.96384</cdr:x>
      <cdr:y>0.26804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37550" y="527049"/>
          <a:ext cx="792055" cy="792025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0.07581</cdr:x>
      <cdr:y>0.13782</cdr:y>
    </cdr:from>
    <cdr:to>
      <cdr:x>0.9676</cdr:x>
      <cdr:y>0.9041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717765" y="694267"/>
          <a:ext cx="8443169" cy="386025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0099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1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7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41795" y="521627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0.88685</cdr:x>
      <cdr:y>0.10936</cdr:y>
    </cdr:from>
    <cdr:to>
      <cdr:x>0.97047</cdr:x>
      <cdr:y>0.2703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318254" y="530392"/>
          <a:ext cx="690026" cy="78057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1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9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0.04142</cdr:x>
      <cdr:y>0.10755</cdr:y>
    </cdr:from>
    <cdr:to>
      <cdr:x>0.12504</cdr:x>
      <cdr:y>0.26849</cdr:y>
    </cdr:to>
    <cdr:sp macro="" textlink="">
      <cdr:nvSpPr>
        <cdr:cNvPr id="6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93671" y="534307"/>
          <a:ext cx="794724" cy="79955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vertOverflow="overflow" horzOverflow="overflow" wrap="none" lIns="36000" tIns="36000" rIns="36000" bIns="36000" rtlCol="0" anchor="ctr" anchorCtr="1"/>
        <a:lstStyle xmlns:a="http://schemas.openxmlformats.org/drawingml/2006/main"/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АВ</a:t>
          </a:r>
        </a:p>
      </cdr:txBody>
    </cdr:sp>
  </cdr:relSizeAnchor>
  <cdr:relSizeAnchor xmlns:cdr="http://schemas.openxmlformats.org/drawingml/2006/chartDrawing">
    <cdr:from>
      <cdr:x>0.88134</cdr:x>
      <cdr:y>0.77606</cdr:y>
    </cdr:from>
    <cdr:to>
      <cdr:x>0.96496</cdr:x>
      <cdr:y>0.937</cdr:y>
    </cdr:to>
    <cdr:sp macro="" textlink="">
      <cdr:nvSpPr>
        <cdr:cNvPr id="10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76227" y="3855456"/>
          <a:ext cx="794725" cy="79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ВА</a:t>
          </a:r>
        </a:p>
      </cdr:txBody>
    </cdr:sp>
  </cdr:relSizeAnchor>
  <cdr:relSizeAnchor xmlns:cdr="http://schemas.openxmlformats.org/drawingml/2006/chartDrawing">
    <cdr:from>
      <cdr:x>0.04008</cdr:x>
      <cdr:y>0.77602</cdr:y>
    </cdr:from>
    <cdr:to>
      <cdr:x>0.1237</cdr:x>
      <cdr:y>0.93696</cdr:y>
    </cdr:to>
    <cdr:sp macro="" textlink="">
      <cdr:nvSpPr>
        <cdr:cNvPr id="11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380934" y="3855260"/>
          <a:ext cx="794725" cy="799549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ВВ</a:t>
          </a:r>
        </a:p>
      </cdr:txBody>
    </cdr:sp>
  </cdr:relSizeAnchor>
  <cdr:relSizeAnchor xmlns:cdr="http://schemas.openxmlformats.org/drawingml/2006/chartDrawing">
    <cdr:from>
      <cdr:x>0.88022</cdr:x>
      <cdr:y>0.1071</cdr:y>
    </cdr:from>
    <cdr:to>
      <cdr:x>0.96384</cdr:x>
      <cdr:y>0.26804</cdr:y>
    </cdr:to>
    <cdr:sp macro="" textlink="">
      <cdr:nvSpPr>
        <cdr:cNvPr id="1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8337550" y="527049"/>
          <a:ext cx="792055" cy="792025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70C0"/>
          </a:solidFill>
        </a:ln>
      </cdr:spPr>
      <cdr:txBody>
        <a:bodyPr xmlns:a="http://schemas.openxmlformats.org/drawingml/2006/main" wrap="none" lIns="36000" tIns="36000" r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3200" b="1">
              <a:solidFill>
                <a:sysClr val="windowText" lastClr="000000"/>
              </a:solidFill>
            </a:rPr>
            <a:t>АА</a:t>
          </a:r>
        </a:p>
      </cdr:txBody>
    </cdr:sp>
  </cdr:relSizeAnchor>
</c:userShapes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0.10536</cdr:x>
      <cdr:y>0.13197</cdr:y>
    </cdr:from>
    <cdr:to>
      <cdr:x>0.96765</cdr:x>
      <cdr:y>0.89845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V="1">
          <a:off x="993775" y="650875"/>
          <a:ext cx="8133108" cy="378029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D412"/>
  <sheetViews>
    <sheetView tabSelected="1" topLeftCell="B1" zoomScale="90" zoomScaleNormal="90" workbookViewId="0">
      <pane xSplit="2" ySplit="7" topLeftCell="D8" activePane="bottomRight" state="frozen"/>
      <selection activeCell="B1" sqref="B1"/>
      <selection pane="topRight" activeCell="D1" sqref="D1"/>
      <selection pane="bottomLeft" activeCell="B8" sqref="B8"/>
      <selection pane="bottomRight" activeCell="B373" sqref="B373"/>
    </sheetView>
  </sheetViews>
  <sheetFormatPr defaultRowHeight="14.25" outlineLevelRow="2" outlineLevelCol="1" x14ac:dyDescent="0.25"/>
  <cols>
    <col min="1" max="1" width="1" style="1" customWidth="1"/>
    <col min="2" max="2" width="7.5703125" style="1" customWidth="1"/>
    <col min="3" max="3" width="54" style="1" customWidth="1"/>
    <col min="4" max="4" width="10.85546875" style="4" customWidth="1"/>
    <col min="5" max="5" width="10" style="4" customWidth="1"/>
    <col min="6" max="6" width="10.85546875" style="4" customWidth="1"/>
    <col min="7" max="7" width="12.5703125" style="1" customWidth="1"/>
    <col min="8" max="8" width="12.28515625" style="52" customWidth="1"/>
    <col min="9" max="9" width="11.85546875" style="1" customWidth="1"/>
    <col min="10" max="10" width="11.85546875" style="52" customWidth="1"/>
    <col min="11" max="11" width="16" style="14" customWidth="1"/>
    <col min="12" max="12" width="14.140625" style="14" customWidth="1"/>
    <col min="13" max="13" width="12.28515625" style="14" customWidth="1"/>
    <col min="14" max="14" width="11.7109375" style="14" customWidth="1"/>
    <col min="15" max="15" width="12.5703125" style="1" customWidth="1"/>
    <col min="16" max="16" width="12.28515625" style="1" customWidth="1"/>
    <col min="17" max="17" width="11.85546875" style="1" customWidth="1"/>
    <col min="18" max="18" width="10.85546875" style="1" customWidth="1"/>
    <col min="19" max="19" width="12.5703125" style="1" hidden="1" customWidth="1" outlineLevel="1"/>
    <col min="20" max="20" width="12" style="1" hidden="1" customWidth="1" outlineLevel="1"/>
    <col min="21" max="21" width="10.5703125" style="8" customWidth="1" collapsed="1"/>
    <col min="22" max="24" width="5.7109375" style="8" customWidth="1"/>
    <col min="25" max="25" width="4.140625" style="8" customWidth="1"/>
    <col min="26" max="26" width="15" style="1" customWidth="1"/>
    <col min="27" max="27" width="14" style="1" customWidth="1"/>
    <col min="28" max="28" width="14.28515625" style="1" customWidth="1"/>
    <col min="29" max="29" width="13.42578125" style="1" customWidth="1"/>
    <col min="30" max="30" width="13.5703125" style="1" customWidth="1"/>
    <col min="31" max="16384" width="9.140625" style="1"/>
  </cols>
  <sheetData>
    <row r="2" spans="1:30" ht="22.5" x14ac:dyDescent="0.25">
      <c r="B2" s="101" t="s">
        <v>38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36"/>
    </row>
    <row r="3" spans="1:30" ht="22.5" x14ac:dyDescent="0.25">
      <c r="B3" s="101" t="s">
        <v>1344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36"/>
    </row>
    <row r="4" spans="1:30" ht="12.75" customHeight="1" thickBot="1" x14ac:dyDescent="0.3">
      <c r="B4" s="114"/>
      <c r="C4" s="114"/>
      <c r="D4" s="60"/>
      <c r="E4" s="60"/>
      <c r="F4" s="60"/>
      <c r="G4" s="60"/>
      <c r="H4" s="61"/>
      <c r="I4" s="60"/>
      <c r="J4" s="61"/>
      <c r="K4" s="60"/>
      <c r="L4" s="60"/>
      <c r="M4" s="61"/>
      <c r="N4" s="114"/>
      <c r="O4" s="114"/>
      <c r="P4" s="114"/>
      <c r="Q4" s="114"/>
      <c r="R4" s="114"/>
      <c r="U4" s="114"/>
      <c r="V4" s="114"/>
      <c r="W4" s="114"/>
      <c r="X4" s="114"/>
      <c r="Y4" s="114"/>
    </row>
    <row r="5" spans="1:30" ht="15" customHeight="1" outlineLevel="1" thickBot="1" x14ac:dyDescent="0.3">
      <c r="B5" s="114"/>
      <c r="C5" s="114"/>
      <c r="D5" s="114"/>
      <c r="E5" s="114"/>
      <c r="F5" s="114"/>
      <c r="G5" s="527"/>
      <c r="H5" s="48"/>
      <c r="I5" s="527"/>
      <c r="J5" s="48"/>
      <c r="K5" s="114"/>
      <c r="L5" s="527"/>
      <c r="M5" s="48"/>
      <c r="N5" s="503"/>
      <c r="O5" s="527"/>
      <c r="P5" s="114"/>
      <c r="Q5" s="114"/>
      <c r="R5" s="114"/>
      <c r="S5" s="66" t="s">
        <v>29</v>
      </c>
      <c r="T5" s="67" t="s">
        <v>31</v>
      </c>
      <c r="U5" s="24"/>
      <c r="V5" s="24"/>
      <c r="W5" s="24"/>
      <c r="X5" s="24"/>
      <c r="Y5" s="114"/>
    </row>
    <row r="6" spans="1:30" ht="15.75" customHeight="1" outlineLevel="1" thickBot="1" x14ac:dyDescent="0.3">
      <c r="G6" s="528"/>
      <c r="H6" s="49"/>
      <c r="I6" s="528"/>
      <c r="J6" s="53"/>
      <c r="L6" s="528"/>
      <c r="M6" s="53"/>
      <c r="O6" s="528"/>
      <c r="P6" s="34"/>
      <c r="Q6" s="34"/>
      <c r="R6" s="34"/>
      <c r="S6" s="65" t="s">
        <v>30</v>
      </c>
      <c r="T6" s="68" t="s">
        <v>32</v>
      </c>
      <c r="U6" s="25">
        <v>21</v>
      </c>
      <c r="V6" s="25">
        <v>11</v>
      </c>
      <c r="W6" s="25">
        <v>22</v>
      </c>
      <c r="X6" s="25">
        <v>12</v>
      </c>
    </row>
    <row r="7" spans="1:30" ht="102" customHeight="1" x14ac:dyDescent="0.25">
      <c r="B7" s="516" t="s">
        <v>2</v>
      </c>
      <c r="C7" s="519" t="s">
        <v>0</v>
      </c>
      <c r="D7" s="136" t="s">
        <v>11</v>
      </c>
      <c r="E7" s="6" t="s">
        <v>12</v>
      </c>
      <c r="F7" s="7" t="s">
        <v>13</v>
      </c>
      <c r="G7" s="15" t="s">
        <v>21</v>
      </c>
      <c r="H7" s="56" t="s">
        <v>28</v>
      </c>
      <c r="I7" s="15" t="s">
        <v>133</v>
      </c>
      <c r="J7" s="56" t="s">
        <v>28</v>
      </c>
      <c r="K7" s="7" t="s">
        <v>1345</v>
      </c>
      <c r="L7" s="15" t="s">
        <v>20</v>
      </c>
      <c r="M7" s="56" t="s">
        <v>28</v>
      </c>
      <c r="N7" s="7" t="s">
        <v>33</v>
      </c>
      <c r="O7" s="15" t="s">
        <v>19</v>
      </c>
      <c r="P7" s="56" t="s">
        <v>28</v>
      </c>
      <c r="Q7" s="62" t="s">
        <v>17</v>
      </c>
      <c r="R7" s="62" t="s">
        <v>18</v>
      </c>
      <c r="S7" s="16" t="s">
        <v>4</v>
      </c>
      <c r="T7" s="16" t="s">
        <v>5</v>
      </c>
      <c r="U7" s="522" t="s">
        <v>1</v>
      </c>
      <c r="V7" s="523"/>
      <c r="W7" s="523"/>
      <c r="X7" s="524"/>
      <c r="Y7" s="9"/>
    </row>
    <row r="8" spans="1:30" x14ac:dyDescent="0.25">
      <c r="B8" s="517"/>
      <c r="C8" s="520"/>
      <c r="D8" s="137" t="s">
        <v>10</v>
      </c>
      <c r="E8" s="18" t="s">
        <v>10</v>
      </c>
      <c r="F8" s="33" t="s">
        <v>10</v>
      </c>
      <c r="G8" s="32" t="s">
        <v>14</v>
      </c>
      <c r="H8" s="57" t="s">
        <v>14</v>
      </c>
      <c r="I8" s="28" t="s">
        <v>15</v>
      </c>
      <c r="J8" s="57" t="s">
        <v>14</v>
      </c>
      <c r="K8" s="29" t="s">
        <v>40</v>
      </c>
      <c r="L8" s="30" t="s">
        <v>132</v>
      </c>
      <c r="M8" s="57" t="s">
        <v>14</v>
      </c>
      <c r="N8" s="29" t="s">
        <v>16</v>
      </c>
      <c r="O8" s="28" t="s">
        <v>10</v>
      </c>
      <c r="P8" s="57" t="s">
        <v>14</v>
      </c>
      <c r="Q8" s="63"/>
      <c r="R8" s="63"/>
      <c r="S8" s="31"/>
      <c r="T8" s="31"/>
      <c r="U8" s="20" t="s">
        <v>7</v>
      </c>
      <c r="V8" s="22" t="s">
        <v>6</v>
      </c>
      <c r="W8" s="21" t="s">
        <v>8</v>
      </c>
      <c r="X8" s="27" t="s">
        <v>9</v>
      </c>
      <c r="Y8" s="9"/>
    </row>
    <row r="9" spans="1:30" s="35" customFormat="1" ht="18.75" customHeight="1" thickBot="1" x14ac:dyDescent="0.3">
      <c r="B9" s="518"/>
      <c r="C9" s="521"/>
      <c r="D9" s="525" t="s">
        <v>1343</v>
      </c>
      <c r="E9" s="525"/>
      <c r="F9" s="525"/>
      <c r="G9" s="525"/>
      <c r="H9" s="525"/>
      <c r="I9" s="525"/>
      <c r="J9" s="525"/>
      <c r="K9" s="525"/>
      <c r="L9" s="525"/>
      <c r="M9" s="525"/>
      <c r="N9" s="525"/>
      <c r="O9" s="525"/>
      <c r="P9" s="525"/>
      <c r="Q9" s="525"/>
      <c r="R9" s="525"/>
      <c r="S9" s="525"/>
      <c r="T9" s="525"/>
      <c r="U9" s="525"/>
      <c r="V9" s="525"/>
      <c r="W9" s="525"/>
      <c r="X9" s="526"/>
      <c r="Y9" s="34"/>
    </row>
    <row r="10" spans="1:30" ht="30" x14ac:dyDescent="0.25">
      <c r="A10" s="99"/>
      <c r="B10" s="142" t="s">
        <v>39</v>
      </c>
      <c r="C10" s="143" t="s">
        <v>22</v>
      </c>
      <c r="D10" s="138">
        <f>SUM(D12:D35)</f>
        <v>121082.47482</v>
      </c>
      <c r="E10" s="71">
        <f>SUM(E12:E35)</f>
        <v>114040.49482000001</v>
      </c>
      <c r="F10" s="72">
        <f>SUM(F12:F35)</f>
        <v>66243.514460000006</v>
      </c>
      <c r="G10" s="11">
        <f>IF(E10&gt;0,ROUND((E10/D10),2),0)</f>
        <v>0.94</v>
      </c>
      <c r="H10" s="50"/>
      <c r="I10" s="12">
        <f>ROUND(F10/E10*365,0)</f>
        <v>212</v>
      </c>
      <c r="J10" s="54"/>
      <c r="K10" s="112">
        <f>SUM(K12:K35)</f>
        <v>1116185.3999999999</v>
      </c>
      <c r="L10" s="12">
        <f>ROUND(K10/E10,0)</f>
        <v>10</v>
      </c>
      <c r="M10" s="55"/>
      <c r="N10" s="113">
        <f>SUM(N12:N35)</f>
        <v>609</v>
      </c>
      <c r="O10" s="69">
        <f>ROUND((E10/N10),0)</f>
        <v>187</v>
      </c>
      <c r="P10" s="55"/>
      <c r="Q10" s="55"/>
      <c r="R10" s="55"/>
      <c r="S10" s="73"/>
      <c r="T10" s="73"/>
      <c r="U10" s="12"/>
      <c r="V10" s="12"/>
      <c r="W10" s="12"/>
      <c r="X10" s="12"/>
      <c r="Z10" s="504"/>
      <c r="AA10" s="504"/>
      <c r="AB10" s="504"/>
      <c r="AC10" s="504"/>
      <c r="AD10" s="504"/>
    </row>
    <row r="11" spans="1:30" s="43" customFormat="1" ht="18" x14ac:dyDescent="0.25">
      <c r="B11" s="144"/>
      <c r="C11" s="145" t="s">
        <v>27</v>
      </c>
      <c r="D11" s="139"/>
      <c r="E11" s="40"/>
      <c r="F11" s="44"/>
      <c r="G11" s="47">
        <v>1</v>
      </c>
      <c r="H11" s="51"/>
      <c r="I11" s="110">
        <v>110</v>
      </c>
      <c r="J11" s="45"/>
      <c r="K11" s="115"/>
      <c r="L11" s="110">
        <v>15.6</v>
      </c>
      <c r="M11" s="41"/>
      <c r="N11" s="156"/>
      <c r="O11" s="110">
        <v>183</v>
      </c>
      <c r="P11" s="41"/>
      <c r="Q11" s="47">
        <v>0</v>
      </c>
      <c r="R11" s="47">
        <v>0</v>
      </c>
      <c r="S11" s="39"/>
      <c r="T11" s="39"/>
      <c r="U11" s="46"/>
      <c r="V11" s="46"/>
      <c r="W11" s="46"/>
      <c r="X11" s="46"/>
      <c r="Y11" s="42"/>
    </row>
    <row r="12" spans="1:30" ht="15" customHeight="1" outlineLevel="1" x14ac:dyDescent="0.25">
      <c r="B12" s="146">
        <v>1</v>
      </c>
      <c r="C12" s="147" t="s">
        <v>466</v>
      </c>
      <c r="D12" s="140">
        <v>4919.5472200000004</v>
      </c>
      <c r="E12" s="140">
        <v>4794.6213600000001</v>
      </c>
      <c r="F12" s="140">
        <v>968.59753999999998</v>
      </c>
      <c r="G12" s="10">
        <f t="shared" ref="G12:G19" si="0">IF(E12&gt;0,ROUND((E12/D12),2),0)</f>
        <v>0.97</v>
      </c>
      <c r="H12" s="58">
        <f>G12-$G$11</f>
        <v>-3.0000000000000027E-2</v>
      </c>
      <c r="I12" s="3">
        <f>ROUND(F12/E12*182.5,0)</f>
        <v>37</v>
      </c>
      <c r="J12" s="58">
        <f>-(ROUND(I12/$I$11-100%,2))</f>
        <v>0.66</v>
      </c>
      <c r="K12" s="80">
        <v>43499.199999999997</v>
      </c>
      <c r="L12" s="109">
        <f>ROUND(K12/E12,1)</f>
        <v>9.1</v>
      </c>
      <c r="M12" s="58">
        <f>-ROUND(L12/$L$11-100%,2)</f>
        <v>0.42</v>
      </c>
      <c r="N12" s="107">
        <v>27.7</v>
      </c>
      <c r="O12" s="59">
        <f>ROUND((E12/N12),0)</f>
        <v>173</v>
      </c>
      <c r="P12" s="58">
        <f>ROUND(O12/$O$11-100%,2)</f>
        <v>-0.05</v>
      </c>
      <c r="Q12" s="64">
        <f t="shared" ref="Q12:Q35" si="1">H12+J12</f>
        <v>0.63</v>
      </c>
      <c r="R12" s="64">
        <f>M12+P12</f>
        <v>0.37</v>
      </c>
      <c r="S12" s="26">
        <f>IF(Q12&gt;=$Q$11,1,2)</f>
        <v>1</v>
      </c>
      <c r="T12" s="26">
        <f>IF(R12&gt;=$R$11,10,20)</f>
        <v>10</v>
      </c>
      <c r="U12" s="23">
        <f>IF(S12+T12=21,$U$8,0)</f>
        <v>0</v>
      </c>
      <c r="V12" s="111" t="str">
        <f>IF(S12+T12=11,$V$8,0)</f>
        <v>АА</v>
      </c>
      <c r="W12" s="23">
        <f>IF(S12+T12=22,$W$8,0)</f>
        <v>0</v>
      </c>
      <c r="X12" s="17">
        <f>IF(S12+T12=12,$X$8,0)</f>
        <v>0</v>
      </c>
      <c r="Z12" s="511"/>
      <c r="AA12" s="134"/>
      <c r="AC12" s="134"/>
    </row>
    <row r="13" spans="1:30" ht="15" customHeight="1" outlineLevel="1" x14ac:dyDescent="0.25">
      <c r="B13" s="146">
        <v>2</v>
      </c>
      <c r="C13" s="147" t="s">
        <v>468</v>
      </c>
      <c r="D13" s="140">
        <v>2663.8519999999999</v>
      </c>
      <c r="E13" s="5">
        <v>2248.8178800000001</v>
      </c>
      <c r="F13" s="13">
        <v>1212.7523000000001</v>
      </c>
      <c r="G13" s="10">
        <f t="shared" si="0"/>
        <v>0.84</v>
      </c>
      <c r="H13" s="58">
        <f t="shared" ref="H13:H35" si="2">G13-$G$11</f>
        <v>-0.16000000000000003</v>
      </c>
      <c r="I13" s="3">
        <f t="shared" ref="I13:I35" si="3">ROUND(F13/E13*182.5,0)</f>
        <v>98</v>
      </c>
      <c r="J13" s="58">
        <f t="shared" ref="J13:J35" si="4">-(ROUND(I13/$I$11-100%,2))</f>
        <v>0.11</v>
      </c>
      <c r="K13" s="80">
        <v>27124</v>
      </c>
      <c r="L13" s="109">
        <f>ROUND(K13/E13,1)</f>
        <v>12.1</v>
      </c>
      <c r="M13" s="58">
        <f t="shared" ref="M13:M35" si="5">-ROUND(L13/$L$11-100%,2)</f>
        <v>0.22</v>
      </c>
      <c r="N13" s="107">
        <v>14.4</v>
      </c>
      <c r="O13" s="59">
        <f t="shared" ref="O13:O19" si="6">ROUND((E13/N13),0)</f>
        <v>156</v>
      </c>
      <c r="P13" s="58">
        <f t="shared" ref="P13:P35" si="7">ROUND(O13/$O$11-100%,2)</f>
        <v>-0.15</v>
      </c>
      <c r="Q13" s="64">
        <f t="shared" si="1"/>
        <v>-5.0000000000000031E-2</v>
      </c>
      <c r="R13" s="64">
        <f t="shared" ref="R13:R30" si="8">M13+P13</f>
        <v>7.0000000000000007E-2</v>
      </c>
      <c r="S13" s="26">
        <f t="shared" ref="S13:S35" si="9">IF(Q13&gt;=$Q$11,1,2)</f>
        <v>2</v>
      </c>
      <c r="T13" s="26">
        <f t="shared" ref="T13:T35" si="10">IF(R13&gt;=$R$11,10,20)</f>
        <v>10</v>
      </c>
      <c r="U13" s="23">
        <f t="shared" ref="U13:U35" si="11">IF(S13+T13=21,$U$8,0)</f>
        <v>0</v>
      </c>
      <c r="V13" s="19">
        <f t="shared" ref="V13:V35" si="12">IF(S13+T13=11,$V$8,0)</f>
        <v>0</v>
      </c>
      <c r="W13" s="23">
        <f t="shared" ref="W13:W35" si="13">IF(S13+T13=22,$W$8,0)</f>
        <v>0</v>
      </c>
      <c r="X13" s="17" t="str">
        <f t="shared" ref="X13:X35" si="14">IF(S13+T13=12,$X$8,0)</f>
        <v>ВА</v>
      </c>
      <c r="Z13" s="511"/>
      <c r="AA13" s="134"/>
      <c r="AC13" s="134"/>
    </row>
    <row r="14" spans="1:30" ht="15" customHeight="1" outlineLevel="1" x14ac:dyDescent="0.25">
      <c r="B14" s="146">
        <v>3</v>
      </c>
      <c r="C14" s="147" t="s">
        <v>470</v>
      </c>
      <c r="D14" s="140">
        <v>9443.3847000000005</v>
      </c>
      <c r="E14" s="5">
        <v>9586.3153399999992</v>
      </c>
      <c r="F14" s="13">
        <v>4811.9305599999998</v>
      </c>
      <c r="G14" s="10">
        <f t="shared" si="0"/>
        <v>1.02</v>
      </c>
      <c r="H14" s="58">
        <f t="shared" si="2"/>
        <v>2.0000000000000018E-2</v>
      </c>
      <c r="I14" s="3">
        <f t="shared" si="3"/>
        <v>92</v>
      </c>
      <c r="J14" s="58">
        <f>-(ROUND(I14/$I$11-100%,2))</f>
        <v>0.16</v>
      </c>
      <c r="K14" s="80">
        <v>62896</v>
      </c>
      <c r="L14" s="109">
        <f t="shared" ref="L14:L19" si="15">ROUND(K14/E14,1)</f>
        <v>6.6</v>
      </c>
      <c r="M14" s="58">
        <f>-ROUND(L14/$L$11-100%,2)</f>
        <v>0.57999999999999996</v>
      </c>
      <c r="N14" s="107">
        <v>34.299999999999997</v>
      </c>
      <c r="O14" s="59">
        <f t="shared" si="6"/>
        <v>279</v>
      </c>
      <c r="P14" s="58">
        <f t="shared" si="7"/>
        <v>0.52</v>
      </c>
      <c r="Q14" s="64">
        <f t="shared" si="1"/>
        <v>0.18000000000000002</v>
      </c>
      <c r="R14" s="64">
        <f t="shared" si="8"/>
        <v>1.1000000000000001</v>
      </c>
      <c r="S14" s="26">
        <f t="shared" si="9"/>
        <v>1</v>
      </c>
      <c r="T14" s="26">
        <f t="shared" si="10"/>
        <v>10</v>
      </c>
      <c r="U14" s="23">
        <f t="shared" si="11"/>
        <v>0</v>
      </c>
      <c r="V14" s="19" t="str">
        <f t="shared" si="12"/>
        <v>АА</v>
      </c>
      <c r="W14" s="23">
        <f t="shared" si="13"/>
        <v>0</v>
      </c>
      <c r="X14" s="17">
        <f t="shared" si="14"/>
        <v>0</v>
      </c>
      <c r="Z14" s="511"/>
      <c r="AA14" s="134"/>
      <c r="AC14" s="134"/>
    </row>
    <row r="15" spans="1:30" ht="15" customHeight="1" outlineLevel="1" x14ac:dyDescent="0.25">
      <c r="B15" s="146">
        <v>4</v>
      </c>
      <c r="C15" s="147" t="s">
        <v>472</v>
      </c>
      <c r="D15" s="140">
        <v>5815.4977600000002</v>
      </c>
      <c r="E15" s="5">
        <v>5597.2601599999998</v>
      </c>
      <c r="F15" s="13">
        <v>1795.87078</v>
      </c>
      <c r="G15" s="10">
        <f t="shared" si="0"/>
        <v>0.96</v>
      </c>
      <c r="H15" s="58">
        <f t="shared" si="2"/>
        <v>-4.0000000000000036E-2</v>
      </c>
      <c r="I15" s="3">
        <f t="shared" si="3"/>
        <v>59</v>
      </c>
      <c r="J15" s="58">
        <f t="shared" si="4"/>
        <v>0.46</v>
      </c>
      <c r="K15" s="80">
        <v>72898.100000000006</v>
      </c>
      <c r="L15" s="109">
        <f t="shared" si="15"/>
        <v>13</v>
      </c>
      <c r="M15" s="58">
        <f t="shared" si="5"/>
        <v>0.17</v>
      </c>
      <c r="N15" s="107">
        <v>45.4</v>
      </c>
      <c r="O15" s="59">
        <f t="shared" si="6"/>
        <v>123</v>
      </c>
      <c r="P15" s="58">
        <f>ROUND(O15/$O$11-100%,2)</f>
        <v>-0.33</v>
      </c>
      <c r="Q15" s="64">
        <f t="shared" si="1"/>
        <v>0.42</v>
      </c>
      <c r="R15" s="64">
        <f t="shared" si="8"/>
        <v>-0.16</v>
      </c>
      <c r="S15" s="26">
        <f t="shared" si="9"/>
        <v>1</v>
      </c>
      <c r="T15" s="26">
        <f t="shared" si="10"/>
        <v>20</v>
      </c>
      <c r="U15" s="23" t="str">
        <f t="shared" si="11"/>
        <v>АВ</v>
      </c>
      <c r="V15" s="19">
        <f t="shared" si="12"/>
        <v>0</v>
      </c>
      <c r="W15" s="23">
        <f t="shared" si="13"/>
        <v>0</v>
      </c>
      <c r="X15" s="17">
        <f t="shared" si="14"/>
        <v>0</v>
      </c>
      <c r="Z15" s="511"/>
      <c r="AA15" s="134"/>
      <c r="AC15" s="134"/>
    </row>
    <row r="16" spans="1:30" ht="15" customHeight="1" outlineLevel="1" x14ac:dyDescent="0.25">
      <c r="B16" s="146">
        <v>5</v>
      </c>
      <c r="C16" s="147" t="s">
        <v>474</v>
      </c>
      <c r="D16" s="140">
        <v>3784.5778599999999</v>
      </c>
      <c r="E16" s="5">
        <v>3541.6888399999998</v>
      </c>
      <c r="F16" s="13">
        <v>1588.4399800000001</v>
      </c>
      <c r="G16" s="10">
        <f t="shared" si="0"/>
        <v>0.94</v>
      </c>
      <c r="H16" s="58">
        <f t="shared" si="2"/>
        <v>-6.0000000000000053E-2</v>
      </c>
      <c r="I16" s="3">
        <f t="shared" si="3"/>
        <v>82</v>
      </c>
      <c r="J16" s="58">
        <f t="shared" si="4"/>
        <v>0.25</v>
      </c>
      <c r="K16" s="80">
        <v>38341.9</v>
      </c>
      <c r="L16" s="109">
        <f t="shared" si="15"/>
        <v>10.8</v>
      </c>
      <c r="M16" s="58">
        <f t="shared" si="5"/>
        <v>0.31</v>
      </c>
      <c r="N16" s="107">
        <v>18</v>
      </c>
      <c r="O16" s="59">
        <f t="shared" si="6"/>
        <v>197</v>
      </c>
      <c r="P16" s="58">
        <f t="shared" si="7"/>
        <v>0.08</v>
      </c>
      <c r="Q16" s="64">
        <f t="shared" si="1"/>
        <v>0.18999999999999995</v>
      </c>
      <c r="R16" s="64">
        <f t="shared" si="8"/>
        <v>0.39</v>
      </c>
      <c r="S16" s="26">
        <f t="shared" si="9"/>
        <v>1</v>
      </c>
      <c r="T16" s="26">
        <f t="shared" si="10"/>
        <v>10</v>
      </c>
      <c r="U16" s="23">
        <f t="shared" si="11"/>
        <v>0</v>
      </c>
      <c r="V16" s="19" t="str">
        <f t="shared" si="12"/>
        <v>АА</v>
      </c>
      <c r="W16" s="23">
        <f t="shared" si="13"/>
        <v>0</v>
      </c>
      <c r="X16" s="17">
        <f t="shared" si="14"/>
        <v>0</v>
      </c>
      <c r="Z16" s="511"/>
      <c r="AA16" s="134"/>
      <c r="AC16" s="134"/>
    </row>
    <row r="17" spans="2:29" ht="15" customHeight="1" outlineLevel="1" x14ac:dyDescent="0.25">
      <c r="B17" s="146">
        <v>6</v>
      </c>
      <c r="C17" s="147" t="s">
        <v>476</v>
      </c>
      <c r="D17" s="140">
        <v>2824.7271799999999</v>
      </c>
      <c r="E17" s="5">
        <v>2282.6609400000002</v>
      </c>
      <c r="F17" s="13">
        <v>3578.95136</v>
      </c>
      <c r="G17" s="10">
        <f t="shared" si="0"/>
        <v>0.81</v>
      </c>
      <c r="H17" s="58">
        <f t="shared" si="2"/>
        <v>-0.18999999999999995</v>
      </c>
      <c r="I17" s="3">
        <f t="shared" si="3"/>
        <v>286</v>
      </c>
      <c r="J17" s="58">
        <f t="shared" si="4"/>
        <v>-1.6</v>
      </c>
      <c r="K17" s="80">
        <v>22607.900000000005</v>
      </c>
      <c r="L17" s="109">
        <f t="shared" si="15"/>
        <v>9.9</v>
      </c>
      <c r="M17" s="58">
        <f t="shared" si="5"/>
        <v>0.37</v>
      </c>
      <c r="N17" s="107">
        <v>13.3</v>
      </c>
      <c r="O17" s="59">
        <f t="shared" si="6"/>
        <v>172</v>
      </c>
      <c r="P17" s="58">
        <f t="shared" si="7"/>
        <v>-0.06</v>
      </c>
      <c r="Q17" s="64">
        <f t="shared" si="1"/>
        <v>-1.79</v>
      </c>
      <c r="R17" s="64">
        <f t="shared" si="8"/>
        <v>0.31</v>
      </c>
      <c r="S17" s="26">
        <f t="shared" si="9"/>
        <v>2</v>
      </c>
      <c r="T17" s="26">
        <f t="shared" si="10"/>
        <v>10</v>
      </c>
      <c r="U17" s="23">
        <f t="shared" si="11"/>
        <v>0</v>
      </c>
      <c r="V17" s="19">
        <f t="shared" si="12"/>
        <v>0</v>
      </c>
      <c r="W17" s="23">
        <f t="shared" si="13"/>
        <v>0</v>
      </c>
      <c r="X17" s="17" t="str">
        <f t="shared" si="14"/>
        <v>ВА</v>
      </c>
      <c r="Y17" s="1"/>
      <c r="Z17" s="511"/>
      <c r="AA17" s="134"/>
      <c r="AC17" s="134"/>
    </row>
    <row r="18" spans="2:29" ht="15" customHeight="1" outlineLevel="1" x14ac:dyDescent="0.25">
      <c r="B18" s="146">
        <v>7</v>
      </c>
      <c r="C18" s="147" t="s">
        <v>478</v>
      </c>
      <c r="D18" s="140">
        <v>6241.2028600000003</v>
      </c>
      <c r="E18" s="5">
        <v>6127.5709200000001</v>
      </c>
      <c r="F18" s="13">
        <v>2681.4095600000001</v>
      </c>
      <c r="G18" s="10">
        <f t="shared" si="0"/>
        <v>0.98</v>
      </c>
      <c r="H18" s="58">
        <f t="shared" si="2"/>
        <v>-2.0000000000000018E-2</v>
      </c>
      <c r="I18" s="3">
        <f t="shared" si="3"/>
        <v>80</v>
      </c>
      <c r="J18" s="58">
        <f t="shared" si="4"/>
        <v>0.27</v>
      </c>
      <c r="K18" s="80">
        <v>34748.500000000007</v>
      </c>
      <c r="L18" s="109">
        <f t="shared" si="15"/>
        <v>5.7</v>
      </c>
      <c r="M18" s="58">
        <f t="shared" si="5"/>
        <v>0.63</v>
      </c>
      <c r="N18" s="107">
        <v>18.5</v>
      </c>
      <c r="O18" s="59">
        <f t="shared" si="6"/>
        <v>331</v>
      </c>
      <c r="P18" s="58">
        <f t="shared" si="7"/>
        <v>0.81</v>
      </c>
      <c r="Q18" s="64">
        <f t="shared" si="1"/>
        <v>0.25</v>
      </c>
      <c r="R18" s="64">
        <f t="shared" si="8"/>
        <v>1.44</v>
      </c>
      <c r="S18" s="26">
        <f t="shared" si="9"/>
        <v>1</v>
      </c>
      <c r="T18" s="26">
        <f t="shared" si="10"/>
        <v>10</v>
      </c>
      <c r="U18" s="23">
        <f t="shared" si="11"/>
        <v>0</v>
      </c>
      <c r="V18" s="19" t="str">
        <f t="shared" si="12"/>
        <v>АА</v>
      </c>
      <c r="W18" s="23">
        <f t="shared" si="13"/>
        <v>0</v>
      </c>
      <c r="X18" s="17">
        <f t="shared" si="14"/>
        <v>0</v>
      </c>
      <c r="Y18" s="1"/>
      <c r="Z18" s="511"/>
      <c r="AA18" s="134"/>
      <c r="AC18" s="134"/>
    </row>
    <row r="19" spans="2:29" ht="15" customHeight="1" outlineLevel="1" x14ac:dyDescent="0.25">
      <c r="B19" s="146">
        <v>8</v>
      </c>
      <c r="C19" s="147" t="s">
        <v>480</v>
      </c>
      <c r="D19" s="140">
        <v>2468.3693400000002</v>
      </c>
      <c r="E19" s="5">
        <v>2301.7539400000001</v>
      </c>
      <c r="F19" s="13">
        <v>839.17664000000002</v>
      </c>
      <c r="G19" s="10">
        <f t="shared" si="0"/>
        <v>0.93</v>
      </c>
      <c r="H19" s="58">
        <f t="shared" si="2"/>
        <v>-6.9999999999999951E-2</v>
      </c>
      <c r="I19" s="3">
        <f t="shared" si="3"/>
        <v>67</v>
      </c>
      <c r="J19" s="58">
        <f t="shared" si="4"/>
        <v>0.39</v>
      </c>
      <c r="K19" s="80">
        <v>30849.1</v>
      </c>
      <c r="L19" s="109">
        <f t="shared" si="15"/>
        <v>13.4</v>
      </c>
      <c r="M19" s="58">
        <f t="shared" si="5"/>
        <v>0.14000000000000001</v>
      </c>
      <c r="N19" s="107">
        <v>17</v>
      </c>
      <c r="O19" s="59">
        <f t="shared" si="6"/>
        <v>135</v>
      </c>
      <c r="P19" s="58">
        <f t="shared" si="7"/>
        <v>-0.26</v>
      </c>
      <c r="Q19" s="64">
        <f t="shared" si="1"/>
        <v>0.32000000000000006</v>
      </c>
      <c r="R19" s="64">
        <f t="shared" si="8"/>
        <v>-0.12</v>
      </c>
      <c r="S19" s="26">
        <f t="shared" si="9"/>
        <v>1</v>
      </c>
      <c r="T19" s="26">
        <f t="shared" si="10"/>
        <v>20</v>
      </c>
      <c r="U19" s="23" t="str">
        <f t="shared" si="11"/>
        <v>АВ</v>
      </c>
      <c r="V19" s="19">
        <f t="shared" si="12"/>
        <v>0</v>
      </c>
      <c r="W19" s="23">
        <f t="shared" si="13"/>
        <v>0</v>
      </c>
      <c r="X19" s="17">
        <f t="shared" si="14"/>
        <v>0</v>
      </c>
      <c r="Y19" s="1"/>
      <c r="Z19" s="511"/>
      <c r="AA19" s="134"/>
      <c r="AC19" s="134"/>
    </row>
    <row r="20" spans="2:29" ht="15" customHeight="1" outlineLevel="1" x14ac:dyDescent="0.25">
      <c r="B20" s="146">
        <v>9</v>
      </c>
      <c r="C20" s="147" t="s">
        <v>482</v>
      </c>
      <c r="D20" s="140">
        <v>2996.3429599999999</v>
      </c>
      <c r="E20" s="5">
        <v>2882.85536</v>
      </c>
      <c r="F20" s="13">
        <v>1085.5491400000001</v>
      </c>
      <c r="G20" s="10">
        <f t="shared" ref="G20" si="16">IF(E20&gt;0,ROUND((E20/D20),2),0)</f>
        <v>0.96</v>
      </c>
      <c r="H20" s="58">
        <f t="shared" si="2"/>
        <v>-4.0000000000000036E-2</v>
      </c>
      <c r="I20" s="3">
        <f t="shared" si="3"/>
        <v>69</v>
      </c>
      <c r="J20" s="58">
        <f t="shared" si="4"/>
        <v>0.37</v>
      </c>
      <c r="K20" s="80">
        <v>36930.300000000003</v>
      </c>
      <c r="L20" s="109">
        <f t="shared" ref="L20" si="17">ROUND(K20/E20,1)</f>
        <v>12.8</v>
      </c>
      <c r="M20" s="58">
        <f t="shared" si="5"/>
        <v>0.18</v>
      </c>
      <c r="N20" s="107">
        <v>20.2</v>
      </c>
      <c r="O20" s="59">
        <f t="shared" ref="O20" si="18">ROUND((E20/N20),0)</f>
        <v>143</v>
      </c>
      <c r="P20" s="58">
        <f t="shared" si="7"/>
        <v>-0.22</v>
      </c>
      <c r="Q20" s="64">
        <f t="shared" si="1"/>
        <v>0.32999999999999996</v>
      </c>
      <c r="R20" s="64">
        <f t="shared" si="8"/>
        <v>-4.0000000000000008E-2</v>
      </c>
      <c r="S20" s="26">
        <f t="shared" si="9"/>
        <v>1</v>
      </c>
      <c r="T20" s="26">
        <f t="shared" si="10"/>
        <v>20</v>
      </c>
      <c r="U20" s="23" t="str">
        <f t="shared" si="11"/>
        <v>АВ</v>
      </c>
      <c r="V20" s="19">
        <f t="shared" si="12"/>
        <v>0</v>
      </c>
      <c r="W20" s="23">
        <f t="shared" si="13"/>
        <v>0</v>
      </c>
      <c r="X20" s="17">
        <f t="shared" si="14"/>
        <v>0</v>
      </c>
      <c r="Y20" s="1"/>
      <c r="Z20" s="511"/>
      <c r="AA20" s="134"/>
      <c r="AC20" s="134"/>
    </row>
    <row r="21" spans="2:29" ht="15" customHeight="1" outlineLevel="1" x14ac:dyDescent="0.25">
      <c r="B21" s="146">
        <v>10</v>
      </c>
      <c r="C21" s="147" t="s">
        <v>484</v>
      </c>
      <c r="D21" s="140">
        <v>1633.8155400000001</v>
      </c>
      <c r="E21" s="5">
        <v>1706.84106</v>
      </c>
      <c r="F21" s="13">
        <v>535.16582000000005</v>
      </c>
      <c r="G21" s="10">
        <f t="shared" ref="G21:G35" si="19">IF(E21&gt;0,ROUND((E21/D21),2),0)</f>
        <v>1.04</v>
      </c>
      <c r="H21" s="58">
        <f t="shared" si="2"/>
        <v>4.0000000000000036E-2</v>
      </c>
      <c r="I21" s="3">
        <f t="shared" si="3"/>
        <v>57</v>
      </c>
      <c r="J21" s="58">
        <f t="shared" si="4"/>
        <v>0.48</v>
      </c>
      <c r="K21" s="80">
        <v>32512.1</v>
      </c>
      <c r="L21" s="109">
        <f t="shared" ref="L21:L35" si="20">ROUND(K21/E21,1)</f>
        <v>19</v>
      </c>
      <c r="M21" s="58">
        <f t="shared" si="5"/>
        <v>-0.22</v>
      </c>
      <c r="N21" s="107">
        <v>19.600000000000001</v>
      </c>
      <c r="O21" s="59">
        <f t="shared" ref="O21:O35" si="21">ROUND((E21/N21),0)</f>
        <v>87</v>
      </c>
      <c r="P21" s="58">
        <f t="shared" si="7"/>
        <v>-0.52</v>
      </c>
      <c r="Q21" s="64">
        <f t="shared" si="1"/>
        <v>0.52</v>
      </c>
      <c r="R21" s="64">
        <f t="shared" si="8"/>
        <v>-0.74</v>
      </c>
      <c r="S21" s="26">
        <f t="shared" si="9"/>
        <v>1</v>
      </c>
      <c r="T21" s="26">
        <f t="shared" si="10"/>
        <v>20</v>
      </c>
      <c r="U21" s="23" t="str">
        <f t="shared" si="11"/>
        <v>АВ</v>
      </c>
      <c r="V21" s="19">
        <f t="shared" si="12"/>
        <v>0</v>
      </c>
      <c r="W21" s="23">
        <f t="shared" si="13"/>
        <v>0</v>
      </c>
      <c r="X21" s="17">
        <f t="shared" si="14"/>
        <v>0</v>
      </c>
      <c r="Y21" s="1"/>
      <c r="Z21" s="511"/>
      <c r="AA21" s="134"/>
      <c r="AC21" s="134"/>
    </row>
    <row r="22" spans="2:29" ht="15" customHeight="1" outlineLevel="1" x14ac:dyDescent="0.25">
      <c r="B22" s="146">
        <v>11</v>
      </c>
      <c r="C22" s="147" t="s">
        <v>486</v>
      </c>
      <c r="D22" s="140">
        <v>5989.2963600000003</v>
      </c>
      <c r="E22" s="5">
        <v>4932.8563400000003</v>
      </c>
      <c r="F22" s="13">
        <v>5035.7066999999997</v>
      </c>
      <c r="G22" s="10">
        <f t="shared" si="19"/>
        <v>0.82</v>
      </c>
      <c r="H22" s="58">
        <f t="shared" si="2"/>
        <v>-0.18000000000000005</v>
      </c>
      <c r="I22" s="3">
        <f t="shared" si="3"/>
        <v>186</v>
      </c>
      <c r="J22" s="58">
        <f t="shared" si="4"/>
        <v>-0.69</v>
      </c>
      <c r="K22" s="80">
        <v>55503.69999999999</v>
      </c>
      <c r="L22" s="109">
        <f t="shared" si="20"/>
        <v>11.3</v>
      </c>
      <c r="M22" s="58">
        <f t="shared" si="5"/>
        <v>0.28000000000000003</v>
      </c>
      <c r="N22" s="107">
        <v>30</v>
      </c>
      <c r="O22" s="59">
        <f t="shared" si="21"/>
        <v>164</v>
      </c>
      <c r="P22" s="58">
        <f t="shared" si="7"/>
        <v>-0.1</v>
      </c>
      <c r="Q22" s="64">
        <f t="shared" si="1"/>
        <v>-0.87</v>
      </c>
      <c r="R22" s="64">
        <f t="shared" si="8"/>
        <v>0.18000000000000002</v>
      </c>
      <c r="S22" s="26">
        <f t="shared" si="9"/>
        <v>2</v>
      </c>
      <c r="T22" s="26">
        <f t="shared" si="10"/>
        <v>10</v>
      </c>
      <c r="U22" s="23">
        <f t="shared" si="11"/>
        <v>0</v>
      </c>
      <c r="V22" s="19">
        <f t="shared" si="12"/>
        <v>0</v>
      </c>
      <c r="W22" s="23">
        <f t="shared" si="13"/>
        <v>0</v>
      </c>
      <c r="X22" s="17" t="str">
        <f t="shared" si="14"/>
        <v>ВА</v>
      </c>
      <c r="Y22" s="1"/>
      <c r="Z22" s="511"/>
      <c r="AA22" s="134"/>
      <c r="AC22" s="134"/>
    </row>
    <row r="23" spans="2:29" ht="15" customHeight="1" outlineLevel="1" x14ac:dyDescent="0.25">
      <c r="B23" s="146">
        <v>12</v>
      </c>
      <c r="C23" s="147" t="s">
        <v>488</v>
      </c>
      <c r="D23" s="140">
        <v>3506.53638</v>
      </c>
      <c r="E23" s="5">
        <v>3352.9200999999998</v>
      </c>
      <c r="F23" s="13">
        <v>1259.4631400000001</v>
      </c>
      <c r="G23" s="10">
        <f t="shared" si="19"/>
        <v>0.96</v>
      </c>
      <c r="H23" s="58">
        <f t="shared" si="2"/>
        <v>-4.0000000000000036E-2</v>
      </c>
      <c r="I23" s="3">
        <f t="shared" si="3"/>
        <v>69</v>
      </c>
      <c r="J23" s="58">
        <f t="shared" si="4"/>
        <v>0.37</v>
      </c>
      <c r="K23" s="80">
        <v>43494.5</v>
      </c>
      <c r="L23" s="109">
        <f t="shared" si="20"/>
        <v>13</v>
      </c>
      <c r="M23" s="58">
        <f t="shared" si="5"/>
        <v>0.17</v>
      </c>
      <c r="N23" s="107">
        <v>22.5</v>
      </c>
      <c r="O23" s="59">
        <f t="shared" si="21"/>
        <v>149</v>
      </c>
      <c r="P23" s="58">
        <f t="shared" si="7"/>
        <v>-0.19</v>
      </c>
      <c r="Q23" s="64">
        <f t="shared" si="1"/>
        <v>0.32999999999999996</v>
      </c>
      <c r="R23" s="64">
        <f t="shared" si="8"/>
        <v>-1.999999999999999E-2</v>
      </c>
      <c r="S23" s="26">
        <f t="shared" si="9"/>
        <v>1</v>
      </c>
      <c r="T23" s="26">
        <f t="shared" si="10"/>
        <v>20</v>
      </c>
      <c r="U23" s="23" t="str">
        <f t="shared" si="11"/>
        <v>АВ</v>
      </c>
      <c r="V23" s="19">
        <f t="shared" si="12"/>
        <v>0</v>
      </c>
      <c r="W23" s="23">
        <f t="shared" si="13"/>
        <v>0</v>
      </c>
      <c r="X23" s="17">
        <f t="shared" si="14"/>
        <v>0</v>
      </c>
      <c r="Y23" s="1"/>
      <c r="Z23" s="511"/>
      <c r="AA23" s="134"/>
      <c r="AC23" s="134"/>
    </row>
    <row r="24" spans="2:29" ht="15" customHeight="1" outlineLevel="1" x14ac:dyDescent="0.25">
      <c r="B24" s="146">
        <v>13</v>
      </c>
      <c r="C24" s="147" t="s">
        <v>490</v>
      </c>
      <c r="D24" s="140">
        <v>7534.4386599999998</v>
      </c>
      <c r="E24" s="5">
        <v>7551.6115399999999</v>
      </c>
      <c r="F24" s="13">
        <v>8505.6584199999998</v>
      </c>
      <c r="G24" s="10">
        <f t="shared" si="19"/>
        <v>1</v>
      </c>
      <c r="H24" s="58">
        <f t="shared" si="2"/>
        <v>0</v>
      </c>
      <c r="I24" s="3">
        <f t="shared" si="3"/>
        <v>206</v>
      </c>
      <c r="J24" s="58">
        <f t="shared" si="4"/>
        <v>-0.87</v>
      </c>
      <c r="K24" s="80">
        <v>52413.399999999994</v>
      </c>
      <c r="L24" s="109">
        <f t="shared" si="20"/>
        <v>6.9</v>
      </c>
      <c r="M24" s="58">
        <f t="shared" si="5"/>
        <v>0.56000000000000005</v>
      </c>
      <c r="N24" s="107">
        <v>25.3</v>
      </c>
      <c r="O24" s="59">
        <f t="shared" si="21"/>
        <v>298</v>
      </c>
      <c r="P24" s="58">
        <f t="shared" si="7"/>
        <v>0.63</v>
      </c>
      <c r="Q24" s="64">
        <f t="shared" si="1"/>
        <v>-0.87</v>
      </c>
      <c r="R24" s="64">
        <f t="shared" si="8"/>
        <v>1.19</v>
      </c>
      <c r="S24" s="26">
        <f t="shared" si="9"/>
        <v>2</v>
      </c>
      <c r="T24" s="26">
        <f t="shared" si="10"/>
        <v>10</v>
      </c>
      <c r="U24" s="23">
        <f t="shared" si="11"/>
        <v>0</v>
      </c>
      <c r="V24" s="19">
        <f t="shared" si="12"/>
        <v>0</v>
      </c>
      <c r="W24" s="23">
        <f t="shared" si="13"/>
        <v>0</v>
      </c>
      <c r="X24" s="17" t="str">
        <f t="shared" si="14"/>
        <v>ВА</v>
      </c>
      <c r="Y24" s="1"/>
      <c r="Z24" s="511"/>
      <c r="AA24" s="134"/>
      <c r="AC24" s="134"/>
    </row>
    <row r="25" spans="2:29" ht="15" customHeight="1" outlineLevel="1" x14ac:dyDescent="0.25">
      <c r="B25" s="146">
        <v>14</v>
      </c>
      <c r="C25" s="147" t="s">
        <v>492</v>
      </c>
      <c r="D25" s="140">
        <v>3447.5731799999999</v>
      </c>
      <c r="E25" s="5">
        <v>3145.53656</v>
      </c>
      <c r="F25" s="13">
        <v>2179.0104999999999</v>
      </c>
      <c r="G25" s="10">
        <f t="shared" si="19"/>
        <v>0.91</v>
      </c>
      <c r="H25" s="58">
        <f t="shared" si="2"/>
        <v>-8.9999999999999969E-2</v>
      </c>
      <c r="I25" s="3">
        <f t="shared" si="3"/>
        <v>126</v>
      </c>
      <c r="J25" s="58">
        <f t="shared" si="4"/>
        <v>-0.15</v>
      </c>
      <c r="K25" s="80">
        <v>46153.5</v>
      </c>
      <c r="L25" s="109">
        <f t="shared" si="20"/>
        <v>14.7</v>
      </c>
      <c r="M25" s="58">
        <f t="shared" si="5"/>
        <v>0.06</v>
      </c>
      <c r="N25" s="107">
        <v>29</v>
      </c>
      <c r="O25" s="59">
        <f t="shared" si="21"/>
        <v>108</v>
      </c>
      <c r="P25" s="58">
        <f t="shared" si="7"/>
        <v>-0.41</v>
      </c>
      <c r="Q25" s="64">
        <f t="shared" si="1"/>
        <v>-0.23999999999999996</v>
      </c>
      <c r="R25" s="64">
        <f t="shared" si="8"/>
        <v>-0.35</v>
      </c>
      <c r="S25" s="26">
        <f t="shared" si="9"/>
        <v>2</v>
      </c>
      <c r="T25" s="26">
        <f t="shared" si="10"/>
        <v>20</v>
      </c>
      <c r="U25" s="23">
        <f t="shared" si="11"/>
        <v>0</v>
      </c>
      <c r="V25" s="19">
        <f t="shared" si="12"/>
        <v>0</v>
      </c>
      <c r="W25" s="23" t="str">
        <f t="shared" si="13"/>
        <v>ВВ</v>
      </c>
      <c r="X25" s="17">
        <f t="shared" si="14"/>
        <v>0</v>
      </c>
      <c r="Y25" s="1"/>
      <c r="Z25" s="511"/>
      <c r="AA25" s="134"/>
      <c r="AC25" s="134"/>
    </row>
    <row r="26" spans="2:29" ht="15" customHeight="1" outlineLevel="1" x14ac:dyDescent="0.25">
      <c r="B26" s="146">
        <v>15</v>
      </c>
      <c r="C26" s="147" t="s">
        <v>494</v>
      </c>
      <c r="D26" s="140">
        <v>2775.01188</v>
      </c>
      <c r="E26" s="5">
        <v>2399.4097400000001</v>
      </c>
      <c r="F26" s="13">
        <v>1388.11598</v>
      </c>
      <c r="G26" s="10">
        <f t="shared" si="19"/>
        <v>0.86</v>
      </c>
      <c r="H26" s="58">
        <f t="shared" si="2"/>
        <v>-0.14000000000000001</v>
      </c>
      <c r="I26" s="3">
        <f t="shared" si="3"/>
        <v>106</v>
      </c>
      <c r="J26" s="58">
        <f t="shared" si="4"/>
        <v>0.04</v>
      </c>
      <c r="K26" s="80">
        <v>23190.899999999998</v>
      </c>
      <c r="L26" s="109">
        <f t="shared" si="20"/>
        <v>9.6999999999999993</v>
      </c>
      <c r="M26" s="58">
        <f t="shared" si="5"/>
        <v>0.38</v>
      </c>
      <c r="N26" s="107">
        <v>11.6</v>
      </c>
      <c r="O26" s="59">
        <f t="shared" si="21"/>
        <v>207</v>
      </c>
      <c r="P26" s="58">
        <f t="shared" si="7"/>
        <v>0.13</v>
      </c>
      <c r="Q26" s="64">
        <f t="shared" si="1"/>
        <v>-0.1</v>
      </c>
      <c r="R26" s="64">
        <f t="shared" si="8"/>
        <v>0.51</v>
      </c>
      <c r="S26" s="26">
        <f t="shared" si="9"/>
        <v>2</v>
      </c>
      <c r="T26" s="26">
        <f t="shared" si="10"/>
        <v>10</v>
      </c>
      <c r="U26" s="23">
        <f t="shared" si="11"/>
        <v>0</v>
      </c>
      <c r="V26" s="19">
        <f t="shared" si="12"/>
        <v>0</v>
      </c>
      <c r="W26" s="23">
        <f t="shared" si="13"/>
        <v>0</v>
      </c>
      <c r="X26" s="17" t="str">
        <f t="shared" si="14"/>
        <v>ВА</v>
      </c>
      <c r="Y26" s="1"/>
      <c r="Z26" s="511"/>
      <c r="AA26" s="134"/>
      <c r="AC26" s="134"/>
    </row>
    <row r="27" spans="2:29" ht="15" customHeight="1" outlineLevel="1" x14ac:dyDescent="0.25">
      <c r="B27" s="146">
        <v>16</v>
      </c>
      <c r="C27" s="147" t="s">
        <v>496</v>
      </c>
      <c r="D27" s="140">
        <v>3689.4909200000002</v>
      </c>
      <c r="E27" s="5">
        <v>3150.20714</v>
      </c>
      <c r="F27" s="13">
        <v>1680.8557599999999</v>
      </c>
      <c r="G27" s="10">
        <f t="shared" si="19"/>
        <v>0.85</v>
      </c>
      <c r="H27" s="58">
        <f t="shared" si="2"/>
        <v>-0.15000000000000002</v>
      </c>
      <c r="I27" s="3">
        <f t="shared" si="3"/>
        <v>97</v>
      </c>
      <c r="J27" s="58">
        <f t="shared" si="4"/>
        <v>0.12</v>
      </c>
      <c r="K27" s="80">
        <v>22606.9</v>
      </c>
      <c r="L27" s="109">
        <f t="shared" si="20"/>
        <v>7.2</v>
      </c>
      <c r="M27" s="58">
        <f t="shared" si="5"/>
        <v>0.54</v>
      </c>
      <c r="N27" s="107">
        <v>11.4</v>
      </c>
      <c r="O27" s="59">
        <f t="shared" si="21"/>
        <v>276</v>
      </c>
      <c r="P27" s="58">
        <f t="shared" si="7"/>
        <v>0.51</v>
      </c>
      <c r="Q27" s="64">
        <f t="shared" si="1"/>
        <v>-3.0000000000000027E-2</v>
      </c>
      <c r="R27" s="64">
        <f t="shared" si="8"/>
        <v>1.05</v>
      </c>
      <c r="S27" s="26">
        <f t="shared" si="9"/>
        <v>2</v>
      </c>
      <c r="T27" s="26">
        <f t="shared" si="10"/>
        <v>10</v>
      </c>
      <c r="U27" s="23">
        <f t="shared" si="11"/>
        <v>0</v>
      </c>
      <c r="V27" s="19">
        <f t="shared" si="12"/>
        <v>0</v>
      </c>
      <c r="W27" s="23">
        <f t="shared" si="13"/>
        <v>0</v>
      </c>
      <c r="X27" s="17" t="str">
        <f t="shared" si="14"/>
        <v>ВА</v>
      </c>
      <c r="Y27" s="1"/>
      <c r="Z27" s="511"/>
      <c r="AA27" s="134"/>
      <c r="AC27" s="134"/>
    </row>
    <row r="28" spans="2:29" ht="15" customHeight="1" outlineLevel="1" x14ac:dyDescent="0.25">
      <c r="B28" s="146">
        <v>17</v>
      </c>
      <c r="C28" s="147" t="s">
        <v>498</v>
      </c>
      <c r="D28" s="140">
        <v>1765.4529</v>
      </c>
      <c r="E28" s="5">
        <v>1580.16328</v>
      </c>
      <c r="F28" s="13">
        <v>640.20461999999998</v>
      </c>
      <c r="G28" s="10">
        <f t="shared" si="19"/>
        <v>0.9</v>
      </c>
      <c r="H28" s="58">
        <f t="shared" si="2"/>
        <v>-9.9999999999999978E-2</v>
      </c>
      <c r="I28" s="3">
        <f t="shared" si="3"/>
        <v>74</v>
      </c>
      <c r="J28" s="58">
        <f t="shared" si="4"/>
        <v>0.33</v>
      </c>
      <c r="K28" s="80">
        <v>32983.399999999994</v>
      </c>
      <c r="L28" s="109">
        <f t="shared" si="20"/>
        <v>20.9</v>
      </c>
      <c r="M28" s="58">
        <f t="shared" si="5"/>
        <v>-0.34</v>
      </c>
      <c r="N28" s="107">
        <v>19.399999999999999</v>
      </c>
      <c r="O28" s="59">
        <f t="shared" si="21"/>
        <v>81</v>
      </c>
      <c r="P28" s="58">
        <f t="shared" si="7"/>
        <v>-0.56000000000000005</v>
      </c>
      <c r="Q28" s="64">
        <f t="shared" si="1"/>
        <v>0.23000000000000004</v>
      </c>
      <c r="R28" s="64">
        <f t="shared" si="8"/>
        <v>-0.90000000000000013</v>
      </c>
      <c r="S28" s="26">
        <f t="shared" si="9"/>
        <v>1</v>
      </c>
      <c r="T28" s="26">
        <f t="shared" si="10"/>
        <v>20</v>
      </c>
      <c r="U28" s="23" t="str">
        <f t="shared" si="11"/>
        <v>АВ</v>
      </c>
      <c r="V28" s="19">
        <f t="shared" si="12"/>
        <v>0</v>
      </c>
      <c r="W28" s="23">
        <f t="shared" si="13"/>
        <v>0</v>
      </c>
      <c r="X28" s="17">
        <f t="shared" si="14"/>
        <v>0</v>
      </c>
      <c r="Y28" s="1"/>
      <c r="Z28" s="511"/>
      <c r="AA28" s="134"/>
      <c r="AC28" s="134"/>
    </row>
    <row r="29" spans="2:29" ht="15" customHeight="1" outlineLevel="1" x14ac:dyDescent="0.25">
      <c r="B29" s="146">
        <v>18</v>
      </c>
      <c r="C29" s="147" t="s">
        <v>500</v>
      </c>
      <c r="D29" s="140">
        <v>10352.149600000001</v>
      </c>
      <c r="E29" s="5">
        <v>9114.7632799999992</v>
      </c>
      <c r="F29" s="13">
        <v>8878.5590200000006</v>
      </c>
      <c r="G29" s="10">
        <f t="shared" si="19"/>
        <v>0.88</v>
      </c>
      <c r="H29" s="58">
        <f t="shared" si="2"/>
        <v>-0.12</v>
      </c>
      <c r="I29" s="3">
        <f t="shared" si="3"/>
        <v>178</v>
      </c>
      <c r="J29" s="58">
        <f t="shared" si="4"/>
        <v>-0.62</v>
      </c>
      <c r="K29" s="80">
        <v>70456.400000000009</v>
      </c>
      <c r="L29" s="109">
        <f t="shared" si="20"/>
        <v>7.7</v>
      </c>
      <c r="M29" s="58">
        <f t="shared" si="5"/>
        <v>0.51</v>
      </c>
      <c r="N29" s="107">
        <v>20.8</v>
      </c>
      <c r="O29" s="59">
        <f t="shared" si="21"/>
        <v>438</v>
      </c>
      <c r="P29" s="58">
        <f t="shared" si="7"/>
        <v>1.39</v>
      </c>
      <c r="Q29" s="64">
        <f t="shared" si="1"/>
        <v>-0.74</v>
      </c>
      <c r="R29" s="64">
        <f t="shared" si="8"/>
        <v>1.9</v>
      </c>
      <c r="S29" s="26">
        <f t="shared" si="9"/>
        <v>2</v>
      </c>
      <c r="T29" s="26">
        <f t="shared" si="10"/>
        <v>10</v>
      </c>
      <c r="U29" s="23">
        <f t="shared" si="11"/>
        <v>0</v>
      </c>
      <c r="V29" s="19">
        <f t="shared" si="12"/>
        <v>0</v>
      </c>
      <c r="W29" s="23">
        <f t="shared" si="13"/>
        <v>0</v>
      </c>
      <c r="X29" s="17" t="str">
        <f t="shared" si="14"/>
        <v>ВА</v>
      </c>
      <c r="Y29" s="1"/>
      <c r="Z29" s="511"/>
      <c r="AA29" s="134"/>
      <c r="AC29" s="134"/>
    </row>
    <row r="30" spans="2:29" ht="15" customHeight="1" outlineLevel="1" x14ac:dyDescent="0.25">
      <c r="B30" s="146">
        <v>19</v>
      </c>
      <c r="C30" s="147" t="s">
        <v>502</v>
      </c>
      <c r="D30" s="140">
        <v>3290.3476599999999</v>
      </c>
      <c r="E30" s="5">
        <v>3138.6090399999998</v>
      </c>
      <c r="F30" s="13">
        <v>1145.93696</v>
      </c>
      <c r="G30" s="10">
        <f t="shared" si="19"/>
        <v>0.95</v>
      </c>
      <c r="H30" s="58">
        <f t="shared" si="2"/>
        <v>-5.0000000000000044E-2</v>
      </c>
      <c r="I30" s="3">
        <f t="shared" si="3"/>
        <v>67</v>
      </c>
      <c r="J30" s="58">
        <f t="shared" si="4"/>
        <v>0.39</v>
      </c>
      <c r="K30" s="80">
        <v>44818.700000000012</v>
      </c>
      <c r="L30" s="109">
        <f t="shared" si="20"/>
        <v>14.3</v>
      </c>
      <c r="M30" s="58">
        <f t="shared" si="5"/>
        <v>0.08</v>
      </c>
      <c r="N30" s="107">
        <v>25.5</v>
      </c>
      <c r="O30" s="59">
        <f t="shared" si="21"/>
        <v>123</v>
      </c>
      <c r="P30" s="58">
        <f t="shared" si="7"/>
        <v>-0.33</v>
      </c>
      <c r="Q30" s="64">
        <f t="shared" si="1"/>
        <v>0.33999999999999997</v>
      </c>
      <c r="R30" s="64">
        <f t="shared" si="8"/>
        <v>-0.25</v>
      </c>
      <c r="S30" s="26">
        <f t="shared" si="9"/>
        <v>1</v>
      </c>
      <c r="T30" s="26">
        <f t="shared" si="10"/>
        <v>20</v>
      </c>
      <c r="U30" s="23" t="str">
        <f t="shared" si="11"/>
        <v>АВ</v>
      </c>
      <c r="V30" s="19">
        <f t="shared" si="12"/>
        <v>0</v>
      </c>
      <c r="W30" s="23">
        <f t="shared" si="13"/>
        <v>0</v>
      </c>
      <c r="X30" s="17">
        <f t="shared" si="14"/>
        <v>0</v>
      </c>
      <c r="Y30" s="1"/>
      <c r="Z30" s="511"/>
      <c r="AA30" s="134"/>
      <c r="AC30" s="134"/>
    </row>
    <row r="31" spans="2:29" ht="15" customHeight="1" outlineLevel="1" x14ac:dyDescent="0.25">
      <c r="B31" s="146">
        <v>20</v>
      </c>
      <c r="C31" s="147" t="s">
        <v>504</v>
      </c>
      <c r="D31" s="140">
        <v>2657.1924399999998</v>
      </c>
      <c r="E31" s="5">
        <v>2554.0916400000001</v>
      </c>
      <c r="F31" s="13">
        <v>1144.6058599999999</v>
      </c>
      <c r="G31" s="10">
        <f t="shared" si="19"/>
        <v>0.96</v>
      </c>
      <c r="H31" s="58">
        <f t="shared" si="2"/>
        <v>-4.0000000000000036E-2</v>
      </c>
      <c r="I31" s="3">
        <f t="shared" si="3"/>
        <v>82</v>
      </c>
      <c r="J31" s="58">
        <f t="shared" si="4"/>
        <v>0.25</v>
      </c>
      <c r="K31" s="80">
        <v>33480.6</v>
      </c>
      <c r="L31" s="109">
        <f t="shared" si="20"/>
        <v>13.1</v>
      </c>
      <c r="M31" s="58">
        <f t="shared" si="5"/>
        <v>0.16</v>
      </c>
      <c r="N31" s="107">
        <v>18</v>
      </c>
      <c r="O31" s="59">
        <f t="shared" si="21"/>
        <v>142</v>
      </c>
      <c r="P31" s="58">
        <f t="shared" si="7"/>
        <v>-0.22</v>
      </c>
      <c r="Q31" s="64">
        <f t="shared" si="1"/>
        <v>0.20999999999999996</v>
      </c>
      <c r="R31" s="64">
        <f>M31+P31</f>
        <v>-0.06</v>
      </c>
      <c r="S31" s="26">
        <f t="shared" si="9"/>
        <v>1</v>
      </c>
      <c r="T31" s="26">
        <f t="shared" si="10"/>
        <v>20</v>
      </c>
      <c r="U31" s="23" t="str">
        <f t="shared" si="11"/>
        <v>АВ</v>
      </c>
      <c r="V31" s="19">
        <f t="shared" si="12"/>
        <v>0</v>
      </c>
      <c r="W31" s="23">
        <f t="shared" si="13"/>
        <v>0</v>
      </c>
      <c r="X31" s="17">
        <f t="shared" si="14"/>
        <v>0</v>
      </c>
      <c r="Y31" s="1"/>
      <c r="Z31" s="511"/>
      <c r="AA31" s="134"/>
      <c r="AC31" s="134"/>
    </row>
    <row r="32" spans="2:29" ht="15" customHeight="1" outlineLevel="1" x14ac:dyDescent="0.25">
      <c r="B32" s="146">
        <v>21</v>
      </c>
      <c r="C32" s="147" t="s">
        <v>506</v>
      </c>
      <c r="D32" s="140">
        <v>2894.8485599999999</v>
      </c>
      <c r="E32" s="5">
        <v>2640.5787599999999</v>
      </c>
      <c r="F32" s="13">
        <v>1482.14186</v>
      </c>
      <c r="G32" s="10">
        <f t="shared" si="19"/>
        <v>0.91</v>
      </c>
      <c r="H32" s="58">
        <f t="shared" si="2"/>
        <v>-8.9999999999999969E-2</v>
      </c>
      <c r="I32" s="3">
        <f t="shared" si="3"/>
        <v>102</v>
      </c>
      <c r="J32" s="58">
        <f t="shared" si="4"/>
        <v>7.0000000000000007E-2</v>
      </c>
      <c r="K32" s="80">
        <v>33498.1</v>
      </c>
      <c r="L32" s="109">
        <f t="shared" si="20"/>
        <v>12.7</v>
      </c>
      <c r="M32" s="58">
        <f t="shared" si="5"/>
        <v>0.19</v>
      </c>
      <c r="N32" s="107">
        <v>16</v>
      </c>
      <c r="O32" s="59">
        <f t="shared" si="21"/>
        <v>165</v>
      </c>
      <c r="P32" s="58">
        <f t="shared" si="7"/>
        <v>-0.1</v>
      </c>
      <c r="Q32" s="64">
        <f t="shared" si="1"/>
        <v>-1.9999999999999962E-2</v>
      </c>
      <c r="R32" s="64">
        <f t="shared" ref="R32:R35" si="22">M32+P32</f>
        <v>0.09</v>
      </c>
      <c r="S32" s="26">
        <f t="shared" si="9"/>
        <v>2</v>
      </c>
      <c r="T32" s="26">
        <f t="shared" si="10"/>
        <v>10</v>
      </c>
      <c r="U32" s="23">
        <f t="shared" si="11"/>
        <v>0</v>
      </c>
      <c r="V32" s="19">
        <f t="shared" si="12"/>
        <v>0</v>
      </c>
      <c r="W32" s="23">
        <f t="shared" si="13"/>
        <v>0</v>
      </c>
      <c r="X32" s="17" t="str">
        <f t="shared" si="14"/>
        <v>ВА</v>
      </c>
      <c r="Y32" s="1"/>
      <c r="Z32" s="511"/>
      <c r="AA32" s="134" t="s">
        <v>1354</v>
      </c>
      <c r="AC32" s="134"/>
    </row>
    <row r="33" spans="1:29" ht="15" customHeight="1" outlineLevel="1" x14ac:dyDescent="0.25">
      <c r="B33" s="146">
        <v>22</v>
      </c>
      <c r="C33" s="147" t="s">
        <v>508</v>
      </c>
      <c r="D33" s="140">
        <v>1870.1664800000001</v>
      </c>
      <c r="E33" s="5">
        <v>1828.48126</v>
      </c>
      <c r="F33" s="13">
        <v>816.56115999999997</v>
      </c>
      <c r="G33" s="10">
        <f t="shared" si="19"/>
        <v>0.98</v>
      </c>
      <c r="H33" s="58">
        <f t="shared" si="2"/>
        <v>-2.0000000000000018E-2</v>
      </c>
      <c r="I33" s="3">
        <f t="shared" si="3"/>
        <v>82</v>
      </c>
      <c r="J33" s="58">
        <f t="shared" si="4"/>
        <v>0.25</v>
      </c>
      <c r="K33" s="80">
        <v>33756.6</v>
      </c>
      <c r="L33" s="109">
        <f t="shared" si="20"/>
        <v>18.5</v>
      </c>
      <c r="M33" s="58">
        <f t="shared" si="5"/>
        <v>-0.19</v>
      </c>
      <c r="N33" s="107">
        <v>18</v>
      </c>
      <c r="O33" s="59">
        <f t="shared" si="21"/>
        <v>102</v>
      </c>
      <c r="P33" s="58">
        <f t="shared" si="7"/>
        <v>-0.44</v>
      </c>
      <c r="Q33" s="64">
        <f t="shared" si="1"/>
        <v>0.22999999999999998</v>
      </c>
      <c r="R33" s="64">
        <f t="shared" si="22"/>
        <v>-0.63</v>
      </c>
      <c r="S33" s="26">
        <f t="shared" si="9"/>
        <v>1</v>
      </c>
      <c r="T33" s="26">
        <f t="shared" si="10"/>
        <v>20</v>
      </c>
      <c r="U33" s="23" t="str">
        <f t="shared" si="11"/>
        <v>АВ</v>
      </c>
      <c r="V33" s="19">
        <f t="shared" si="12"/>
        <v>0</v>
      </c>
      <c r="W33" s="23">
        <f t="shared" si="13"/>
        <v>0</v>
      </c>
      <c r="X33" s="17">
        <f t="shared" si="14"/>
        <v>0</v>
      </c>
      <c r="Z33" s="511"/>
      <c r="AA33" s="134"/>
      <c r="AC33" s="134"/>
    </row>
    <row r="34" spans="1:29" ht="15" customHeight="1" outlineLevel="1" x14ac:dyDescent="0.25">
      <c r="B34" s="146">
        <v>23</v>
      </c>
      <c r="C34" s="147" t="s">
        <v>510</v>
      </c>
      <c r="D34" s="140">
        <v>2851.65238</v>
      </c>
      <c r="E34" s="5">
        <v>2706.8803400000002</v>
      </c>
      <c r="F34" s="13">
        <v>923.85080000000005</v>
      </c>
      <c r="G34" s="10">
        <f t="shared" si="19"/>
        <v>0.95</v>
      </c>
      <c r="H34" s="58">
        <f t="shared" si="2"/>
        <v>-5.0000000000000044E-2</v>
      </c>
      <c r="I34" s="3">
        <f t="shared" si="3"/>
        <v>62</v>
      </c>
      <c r="J34" s="58">
        <f t="shared" si="4"/>
        <v>0.44</v>
      </c>
      <c r="K34" s="80">
        <v>37292.300000000003</v>
      </c>
      <c r="L34" s="109">
        <f t="shared" si="20"/>
        <v>13.8</v>
      </c>
      <c r="M34" s="58">
        <f t="shared" si="5"/>
        <v>0.12</v>
      </c>
      <c r="N34" s="107">
        <v>21.8</v>
      </c>
      <c r="O34" s="59">
        <f t="shared" si="21"/>
        <v>124</v>
      </c>
      <c r="P34" s="58">
        <f t="shared" si="7"/>
        <v>-0.32</v>
      </c>
      <c r="Q34" s="64">
        <f t="shared" si="1"/>
        <v>0.38999999999999996</v>
      </c>
      <c r="R34" s="64">
        <f t="shared" si="22"/>
        <v>-0.2</v>
      </c>
      <c r="S34" s="26">
        <f t="shared" si="9"/>
        <v>1</v>
      </c>
      <c r="T34" s="26">
        <f t="shared" si="10"/>
        <v>20</v>
      </c>
      <c r="U34" s="23" t="str">
        <f t="shared" si="11"/>
        <v>АВ</v>
      </c>
      <c r="V34" s="19">
        <f t="shared" si="12"/>
        <v>0</v>
      </c>
      <c r="W34" s="23">
        <f t="shared" si="13"/>
        <v>0</v>
      </c>
      <c r="X34" s="17">
        <f t="shared" si="14"/>
        <v>0</v>
      </c>
      <c r="Z34" s="511"/>
      <c r="AA34" s="134"/>
      <c r="AC34" s="134"/>
    </row>
    <row r="35" spans="1:29" ht="15" customHeight="1" outlineLevel="1" x14ac:dyDescent="0.25">
      <c r="B35" s="146">
        <v>24</v>
      </c>
      <c r="C35" s="147" t="s">
        <v>512</v>
      </c>
      <c r="D35" s="140">
        <v>25667</v>
      </c>
      <c r="E35" s="5">
        <v>24874</v>
      </c>
      <c r="F35" s="13">
        <v>12065</v>
      </c>
      <c r="G35" s="10">
        <f t="shared" si="19"/>
        <v>0.97</v>
      </c>
      <c r="H35" s="58">
        <f t="shared" si="2"/>
        <v>-3.0000000000000027E-2</v>
      </c>
      <c r="I35" s="3">
        <f t="shared" si="3"/>
        <v>89</v>
      </c>
      <c r="J35" s="58">
        <f t="shared" si="4"/>
        <v>0.19</v>
      </c>
      <c r="K35" s="80">
        <v>184129.3</v>
      </c>
      <c r="L35" s="109">
        <f t="shared" si="20"/>
        <v>7.4</v>
      </c>
      <c r="M35" s="58">
        <f t="shared" si="5"/>
        <v>0.53</v>
      </c>
      <c r="N35" s="107">
        <v>111.3</v>
      </c>
      <c r="O35" s="59">
        <f t="shared" si="21"/>
        <v>223</v>
      </c>
      <c r="P35" s="58">
        <f t="shared" si="7"/>
        <v>0.22</v>
      </c>
      <c r="Q35" s="64">
        <f t="shared" si="1"/>
        <v>0.15999999999999998</v>
      </c>
      <c r="R35" s="64">
        <f t="shared" si="22"/>
        <v>0.75</v>
      </c>
      <c r="S35" s="26">
        <f t="shared" si="9"/>
        <v>1</v>
      </c>
      <c r="T35" s="26">
        <f t="shared" si="10"/>
        <v>10</v>
      </c>
      <c r="U35" s="23">
        <f t="shared" si="11"/>
        <v>0</v>
      </c>
      <c r="V35" s="19" t="str">
        <f t="shared" si="12"/>
        <v>АА</v>
      </c>
      <c r="W35" s="23">
        <f t="shared" si="13"/>
        <v>0</v>
      </c>
      <c r="X35" s="17">
        <f t="shared" si="14"/>
        <v>0</v>
      </c>
      <c r="Z35" s="511"/>
      <c r="AA35" s="134"/>
      <c r="AC35" s="134"/>
    </row>
    <row r="36" spans="1:29" ht="30" x14ac:dyDescent="0.25">
      <c r="A36" s="99"/>
      <c r="B36" s="142"/>
      <c r="C36" s="143" t="s">
        <v>1339</v>
      </c>
      <c r="D36" s="138">
        <f>SUM(D38:D310)</f>
        <v>475818.51170000015</v>
      </c>
      <c r="E36" s="70">
        <f>SUM(E38:E310)</f>
        <v>423723.04160000011</v>
      </c>
      <c r="F36" s="70">
        <f>SUM(F38:F310)</f>
        <v>393166.92560000008</v>
      </c>
      <c r="G36" s="11">
        <f>IF(E36&gt;0,ROUND((E36/D36),2),0)</f>
        <v>0.89</v>
      </c>
      <c r="H36" s="50"/>
      <c r="I36" s="12">
        <f>ROUND(F36/E36*365,0)</f>
        <v>339</v>
      </c>
      <c r="J36" s="54"/>
      <c r="K36" s="112">
        <f>SUM(K38:K310)</f>
        <v>3549915.6115299966</v>
      </c>
      <c r="L36" s="12">
        <f>ROUND(K36/E36,0)</f>
        <v>8</v>
      </c>
      <c r="M36" s="55"/>
      <c r="N36" s="113">
        <f>SUM(N38:N310)</f>
        <v>2945.03</v>
      </c>
      <c r="O36" s="69">
        <f>ROUND((E36/N36),0)</f>
        <v>144</v>
      </c>
      <c r="P36" s="55"/>
      <c r="Q36" s="55"/>
      <c r="R36" s="55"/>
      <c r="S36" s="73"/>
      <c r="T36" s="73"/>
      <c r="U36" s="12"/>
      <c r="V36" s="12"/>
      <c r="W36" s="12"/>
      <c r="X36" s="12"/>
      <c r="AA36" s="509"/>
      <c r="AB36" s="509"/>
      <c r="AC36" s="134"/>
    </row>
    <row r="37" spans="1:29" s="43" customFormat="1" ht="18" x14ac:dyDescent="0.25">
      <c r="B37" s="144"/>
      <c r="C37" s="145" t="s">
        <v>27</v>
      </c>
      <c r="D37" s="139"/>
      <c r="E37" s="40"/>
      <c r="F37" s="44"/>
      <c r="G37" s="47">
        <v>1</v>
      </c>
      <c r="H37" s="51"/>
      <c r="I37" s="110">
        <v>110</v>
      </c>
      <c r="J37" s="45"/>
      <c r="K37" s="39"/>
      <c r="L37" s="110">
        <v>15.6</v>
      </c>
      <c r="M37" s="41"/>
      <c r="N37" s="103"/>
      <c r="O37" s="110">
        <v>183</v>
      </c>
      <c r="P37" s="41"/>
      <c r="Q37" s="47">
        <v>0</v>
      </c>
      <c r="R37" s="47">
        <v>0</v>
      </c>
      <c r="S37" s="39"/>
      <c r="T37" s="39"/>
      <c r="U37" s="46"/>
      <c r="V37" s="46"/>
      <c r="W37" s="46"/>
      <c r="X37" s="46"/>
      <c r="Y37" s="42"/>
      <c r="AA37" s="512"/>
    </row>
    <row r="38" spans="1:29" ht="15" hidden="1" customHeight="1" outlineLevel="2" x14ac:dyDescent="0.25">
      <c r="B38" s="146">
        <v>1</v>
      </c>
      <c r="C38" s="148" t="s">
        <v>147</v>
      </c>
      <c r="D38" s="140">
        <f>Лист2!V160</f>
        <v>930.91210000000001</v>
      </c>
      <c r="E38" s="140">
        <f>Лист2!W160</f>
        <v>706.70660000000009</v>
      </c>
      <c r="F38" s="140">
        <f>Лист2!X160</f>
        <v>1277.3611000000001</v>
      </c>
      <c r="G38" s="10">
        <f t="shared" ref="G38:G49" si="23">IF(E38&gt;0,ROUND((E38/D38),2),0)</f>
        <v>0.76</v>
      </c>
      <c r="H38" s="58">
        <f t="shared" ref="H38" si="24">G38-$G$37</f>
        <v>-0.24</v>
      </c>
      <c r="I38" s="3">
        <f t="shared" ref="I38:I101" si="25">ROUND(F38/E38*182.5,0)</f>
        <v>330</v>
      </c>
      <c r="J38" s="58">
        <f>-(ROUND(I38/$I$37-100%,2))</f>
        <v>-2</v>
      </c>
      <c r="K38" s="499">
        <v>8538.3956500000004</v>
      </c>
      <c r="L38" s="109">
        <f t="shared" ref="L38:L49" si="26">ROUND(K38/E38,1)</f>
        <v>12.1</v>
      </c>
      <c r="M38" s="58">
        <f>-ROUND(L38/$L$37-100%,2)</f>
        <v>0.22</v>
      </c>
      <c r="N38" s="116">
        <f>Лист2!U160</f>
        <v>6.7</v>
      </c>
      <c r="O38" s="59">
        <f t="shared" ref="O38" si="27">ROUND((E38/N38),0)</f>
        <v>105</v>
      </c>
      <c r="P38" s="58">
        <f>ROUND(O38/$O$37-100%,2)</f>
        <v>-0.43</v>
      </c>
      <c r="Q38" s="64">
        <f t="shared" ref="Q38:Q101" si="28">H38+J38</f>
        <v>-2.2400000000000002</v>
      </c>
      <c r="R38" s="64">
        <f>M38+P38</f>
        <v>-0.21</v>
      </c>
      <c r="S38" s="26">
        <f>IF(Q38&gt;=$Q$37,1,2)</f>
        <v>2</v>
      </c>
      <c r="T38" s="26">
        <f>IF(R38&gt;=$R$37,10,20)</f>
        <v>20</v>
      </c>
      <c r="U38" s="23">
        <f t="shared" ref="U38:U101" si="29">IF(S38+T38=21,$U$8,0)</f>
        <v>0</v>
      </c>
      <c r="V38" s="19">
        <f t="shared" ref="V38:V101" si="30">IF(S38+T38=11,$V$8,0)</f>
        <v>0</v>
      </c>
      <c r="W38" s="23" t="str">
        <f t="shared" ref="W38:W101" si="31">IF(S38+T38=22,$W$8,0)</f>
        <v>ВВ</v>
      </c>
      <c r="X38" s="17">
        <f t="shared" ref="X38:X101" si="32">IF(S38+T38=12,$X$8,0)</f>
        <v>0</v>
      </c>
      <c r="Z38" s="134"/>
      <c r="AA38" s="509"/>
    </row>
    <row r="39" spans="1:29" ht="15" hidden="1" customHeight="1" outlineLevel="2" x14ac:dyDescent="0.25">
      <c r="B39" s="146">
        <v>2</v>
      </c>
      <c r="C39" s="148" t="s">
        <v>148</v>
      </c>
      <c r="D39" s="140">
        <f>Лист2!V163</f>
        <v>5412.3751000000002</v>
      </c>
      <c r="E39" s="140">
        <f>Лист2!W163</f>
        <v>4893.8512000000001</v>
      </c>
      <c r="F39" s="140">
        <f>Лист2!X163</f>
        <v>3543.2424000000001</v>
      </c>
      <c r="G39" s="10">
        <f t="shared" si="23"/>
        <v>0.9</v>
      </c>
      <c r="H39" s="58">
        <f t="shared" ref="H39:H102" si="33">G39-$G$37</f>
        <v>-9.9999999999999978E-2</v>
      </c>
      <c r="I39" s="3">
        <f t="shared" si="25"/>
        <v>132</v>
      </c>
      <c r="J39" s="58">
        <f t="shared" ref="J39:J102" si="34">-(ROUND(I39/$I$37-100%,2))</f>
        <v>-0.2</v>
      </c>
      <c r="K39" s="499">
        <v>46520.611669999998</v>
      </c>
      <c r="L39" s="109">
        <f t="shared" si="26"/>
        <v>9.5</v>
      </c>
      <c r="M39" s="58">
        <f t="shared" ref="M39:M102" si="35">-ROUND(L39/$L$37-100%,2)</f>
        <v>0.39</v>
      </c>
      <c r="N39" s="116">
        <f>Лист2!U163</f>
        <v>43</v>
      </c>
      <c r="O39" s="59">
        <f t="shared" ref="O39:O102" si="36">ROUND((E39/N39),0)</f>
        <v>114</v>
      </c>
      <c r="P39" s="58">
        <f t="shared" ref="P39:P102" si="37">ROUND(O39/$O$37-100%,2)</f>
        <v>-0.38</v>
      </c>
      <c r="Q39" s="64">
        <f t="shared" si="28"/>
        <v>-0.3</v>
      </c>
      <c r="R39" s="64">
        <f t="shared" ref="R39:R54" si="38">M39+P39</f>
        <v>1.0000000000000009E-2</v>
      </c>
      <c r="S39" s="26">
        <f t="shared" ref="S39:S101" si="39">IF(Q39&gt;=$Q$37,1,2)</f>
        <v>2</v>
      </c>
      <c r="T39" s="26">
        <f t="shared" ref="T39:T102" si="40">IF(R39&gt;=$R$37,10,20)</f>
        <v>10</v>
      </c>
      <c r="U39" s="23">
        <f t="shared" si="29"/>
        <v>0</v>
      </c>
      <c r="V39" s="19">
        <f t="shared" si="30"/>
        <v>0</v>
      </c>
      <c r="W39" s="23">
        <f t="shared" si="31"/>
        <v>0</v>
      </c>
      <c r="X39" s="17" t="str">
        <f t="shared" si="32"/>
        <v>ВА</v>
      </c>
      <c r="Z39" s="134"/>
      <c r="AA39" s="509"/>
    </row>
    <row r="40" spans="1:29" ht="15" hidden="1" customHeight="1" outlineLevel="2" x14ac:dyDescent="0.25">
      <c r="B40" s="146">
        <v>3</v>
      </c>
      <c r="C40" s="148" t="s">
        <v>149</v>
      </c>
      <c r="D40" s="140">
        <f>Лист2!V165</f>
        <v>1304.9897000000001</v>
      </c>
      <c r="E40" s="140">
        <f>Лист2!W165</f>
        <v>1040.5457999999999</v>
      </c>
      <c r="F40" s="140">
        <f>Лист2!X165</f>
        <v>1824.1543999999999</v>
      </c>
      <c r="G40" s="10">
        <f t="shared" si="23"/>
        <v>0.8</v>
      </c>
      <c r="H40" s="58">
        <f t="shared" si="33"/>
        <v>-0.19999999999999996</v>
      </c>
      <c r="I40" s="3">
        <f t="shared" si="25"/>
        <v>320</v>
      </c>
      <c r="J40" s="58">
        <f t="shared" si="34"/>
        <v>-1.91</v>
      </c>
      <c r="K40" s="499">
        <v>9429.7372400000004</v>
      </c>
      <c r="L40" s="109">
        <f t="shared" si="26"/>
        <v>9.1</v>
      </c>
      <c r="M40" s="58">
        <f t="shared" si="35"/>
        <v>0.42</v>
      </c>
      <c r="N40" s="116">
        <f>Лист2!U165</f>
        <v>8</v>
      </c>
      <c r="O40" s="59">
        <f t="shared" si="36"/>
        <v>130</v>
      </c>
      <c r="P40" s="58">
        <f t="shared" si="37"/>
        <v>-0.28999999999999998</v>
      </c>
      <c r="Q40" s="64">
        <f t="shared" si="28"/>
        <v>-2.11</v>
      </c>
      <c r="R40" s="64">
        <f t="shared" si="38"/>
        <v>0.13</v>
      </c>
      <c r="S40" s="26">
        <f t="shared" si="39"/>
        <v>2</v>
      </c>
      <c r="T40" s="26">
        <f t="shared" si="40"/>
        <v>10</v>
      </c>
      <c r="U40" s="23">
        <f t="shared" si="29"/>
        <v>0</v>
      </c>
      <c r="V40" s="19">
        <f t="shared" si="30"/>
        <v>0</v>
      </c>
      <c r="W40" s="23">
        <f>IF(S40+T40=22,$W$8,0)</f>
        <v>0</v>
      </c>
      <c r="X40" s="17" t="str">
        <f t="shared" si="32"/>
        <v>ВА</v>
      </c>
      <c r="Z40" s="134"/>
      <c r="AA40" s="509"/>
    </row>
    <row r="41" spans="1:29" ht="15" hidden="1" customHeight="1" outlineLevel="2" x14ac:dyDescent="0.25">
      <c r="B41" s="146">
        <v>4</v>
      </c>
      <c r="C41" s="148" t="s">
        <v>150</v>
      </c>
      <c r="D41" s="140">
        <f>Лист2!V168</f>
        <v>1026.9852000000001</v>
      </c>
      <c r="E41" s="140">
        <f>Лист2!W168</f>
        <v>928.14679999999998</v>
      </c>
      <c r="F41" s="140">
        <f>Лист2!X168</f>
        <v>908.51189999999997</v>
      </c>
      <c r="G41" s="10">
        <f t="shared" si="23"/>
        <v>0.9</v>
      </c>
      <c r="H41" s="58">
        <f t="shared" si="33"/>
        <v>-9.9999999999999978E-2</v>
      </c>
      <c r="I41" s="3">
        <f t="shared" si="25"/>
        <v>179</v>
      </c>
      <c r="J41" s="58">
        <f t="shared" si="34"/>
        <v>-0.63</v>
      </c>
      <c r="K41" s="499">
        <v>9280.1477799999993</v>
      </c>
      <c r="L41" s="109">
        <f t="shared" si="26"/>
        <v>10</v>
      </c>
      <c r="M41" s="58">
        <f t="shared" si="35"/>
        <v>0.36</v>
      </c>
      <c r="N41" s="116">
        <f>Лист2!U168</f>
        <v>8</v>
      </c>
      <c r="O41" s="59">
        <f t="shared" si="36"/>
        <v>116</v>
      </c>
      <c r="P41" s="58">
        <f t="shared" si="37"/>
        <v>-0.37</v>
      </c>
      <c r="Q41" s="64">
        <f t="shared" si="28"/>
        <v>-0.73</v>
      </c>
      <c r="R41" s="64">
        <f t="shared" si="38"/>
        <v>-1.0000000000000009E-2</v>
      </c>
      <c r="S41" s="26">
        <f t="shared" si="39"/>
        <v>2</v>
      </c>
      <c r="T41" s="26">
        <f t="shared" si="40"/>
        <v>20</v>
      </c>
      <c r="U41" s="23">
        <f t="shared" si="29"/>
        <v>0</v>
      </c>
      <c r="V41" s="19">
        <f t="shared" si="30"/>
        <v>0</v>
      </c>
      <c r="W41" s="23" t="str">
        <f t="shared" si="31"/>
        <v>ВВ</v>
      </c>
      <c r="X41" s="17">
        <f t="shared" si="32"/>
        <v>0</v>
      </c>
      <c r="Z41" s="134"/>
      <c r="AA41" s="509"/>
    </row>
    <row r="42" spans="1:29" ht="15" hidden="1" customHeight="1" outlineLevel="2" x14ac:dyDescent="0.25">
      <c r="B42" s="146">
        <v>5</v>
      </c>
      <c r="C42" s="148" t="s">
        <v>151</v>
      </c>
      <c r="D42" s="140">
        <f>Лист2!V170</f>
        <v>1133.6174999999998</v>
      </c>
      <c r="E42" s="140">
        <f>Лист2!W170</f>
        <v>841.91919999999993</v>
      </c>
      <c r="F42" s="140">
        <f>Лист2!X170</f>
        <v>1841.3898000000002</v>
      </c>
      <c r="G42" s="10">
        <f t="shared" si="23"/>
        <v>0.74</v>
      </c>
      <c r="H42" s="58">
        <f t="shared" si="33"/>
        <v>-0.26</v>
      </c>
      <c r="I42" s="3">
        <f t="shared" si="25"/>
        <v>399</v>
      </c>
      <c r="J42" s="58">
        <f t="shared" si="34"/>
        <v>-2.63</v>
      </c>
      <c r="K42" s="499">
        <v>9937.4057400000002</v>
      </c>
      <c r="L42" s="109">
        <f t="shared" si="26"/>
        <v>11.8</v>
      </c>
      <c r="M42" s="58">
        <f t="shared" si="35"/>
        <v>0.24</v>
      </c>
      <c r="N42" s="116">
        <f>Лист2!U170</f>
        <v>7.6000000000000005</v>
      </c>
      <c r="O42" s="59">
        <f t="shared" si="36"/>
        <v>111</v>
      </c>
      <c r="P42" s="58">
        <f t="shared" si="37"/>
        <v>-0.39</v>
      </c>
      <c r="Q42" s="64">
        <f t="shared" si="28"/>
        <v>-2.8899999999999997</v>
      </c>
      <c r="R42" s="64">
        <f t="shared" si="38"/>
        <v>-0.15000000000000002</v>
      </c>
      <c r="S42" s="26">
        <f t="shared" si="39"/>
        <v>2</v>
      </c>
      <c r="T42" s="26">
        <f t="shared" si="40"/>
        <v>20</v>
      </c>
      <c r="U42" s="23">
        <f t="shared" si="29"/>
        <v>0</v>
      </c>
      <c r="V42" s="19">
        <f t="shared" si="30"/>
        <v>0</v>
      </c>
      <c r="W42" s="23" t="str">
        <f t="shared" si="31"/>
        <v>ВВ</v>
      </c>
      <c r="X42" s="17">
        <f t="shared" si="32"/>
        <v>0</v>
      </c>
      <c r="Z42" s="134"/>
      <c r="AA42" s="509"/>
    </row>
    <row r="43" spans="1:29" ht="15" hidden="1" customHeight="1" outlineLevel="2" x14ac:dyDescent="0.25">
      <c r="B43" s="146">
        <v>6</v>
      </c>
      <c r="C43" s="148" t="s">
        <v>152</v>
      </c>
      <c r="D43" s="140">
        <f>Лист2!V174</f>
        <v>1447.963</v>
      </c>
      <c r="E43" s="140">
        <f>Лист2!W174</f>
        <v>1207.9584</v>
      </c>
      <c r="F43" s="140">
        <f>Лист2!X174</f>
        <v>1000.977</v>
      </c>
      <c r="G43" s="10">
        <f t="shared" si="23"/>
        <v>0.83</v>
      </c>
      <c r="H43" s="58">
        <f t="shared" si="33"/>
        <v>-0.17000000000000004</v>
      </c>
      <c r="I43" s="3">
        <f t="shared" si="25"/>
        <v>151</v>
      </c>
      <c r="J43" s="58">
        <f t="shared" si="34"/>
        <v>-0.37</v>
      </c>
      <c r="K43" s="499">
        <v>10260.23252</v>
      </c>
      <c r="L43" s="109">
        <f t="shared" si="26"/>
        <v>8.5</v>
      </c>
      <c r="M43" s="58">
        <f t="shared" si="35"/>
        <v>0.46</v>
      </c>
      <c r="N43" s="116">
        <f>Лист2!U174</f>
        <v>7.5</v>
      </c>
      <c r="O43" s="59">
        <f t="shared" si="36"/>
        <v>161</v>
      </c>
      <c r="P43" s="58">
        <f t="shared" si="37"/>
        <v>-0.12</v>
      </c>
      <c r="Q43" s="64">
        <f t="shared" si="28"/>
        <v>-0.54</v>
      </c>
      <c r="R43" s="64">
        <f t="shared" si="38"/>
        <v>0.34</v>
      </c>
      <c r="S43" s="26">
        <f t="shared" si="39"/>
        <v>2</v>
      </c>
      <c r="T43" s="26">
        <f t="shared" si="40"/>
        <v>10</v>
      </c>
      <c r="U43" s="23">
        <f t="shared" si="29"/>
        <v>0</v>
      </c>
      <c r="V43" s="19">
        <f t="shared" si="30"/>
        <v>0</v>
      </c>
      <c r="W43" s="23">
        <f t="shared" si="31"/>
        <v>0</v>
      </c>
      <c r="X43" s="17" t="str">
        <f t="shared" si="32"/>
        <v>ВА</v>
      </c>
      <c r="Z43" s="134"/>
      <c r="AA43" s="509"/>
    </row>
    <row r="44" spans="1:29" ht="15" hidden="1" customHeight="1" outlineLevel="2" x14ac:dyDescent="0.25">
      <c r="B44" s="146">
        <v>7</v>
      </c>
      <c r="C44" s="148" t="s">
        <v>153</v>
      </c>
      <c r="D44" s="140">
        <f>Лист2!V176</f>
        <v>531.8107</v>
      </c>
      <c r="E44" s="140">
        <f>Лист2!W176</f>
        <v>346.14019999999999</v>
      </c>
      <c r="F44" s="140">
        <f>Лист2!X176</f>
        <v>621.87869999999998</v>
      </c>
      <c r="G44" s="10">
        <f t="shared" si="23"/>
        <v>0.65</v>
      </c>
      <c r="H44" s="58">
        <f t="shared" si="33"/>
        <v>-0.35</v>
      </c>
      <c r="I44" s="3">
        <f t="shared" si="25"/>
        <v>328</v>
      </c>
      <c r="J44" s="58">
        <f t="shared" si="34"/>
        <v>-1.98</v>
      </c>
      <c r="K44" s="499">
        <v>4788.4461999999994</v>
      </c>
      <c r="L44" s="109">
        <f t="shared" si="26"/>
        <v>13.8</v>
      </c>
      <c r="M44" s="58">
        <f t="shared" si="35"/>
        <v>0.12</v>
      </c>
      <c r="N44" s="116">
        <f>Лист2!U176</f>
        <v>3.9</v>
      </c>
      <c r="O44" s="59">
        <f t="shared" si="36"/>
        <v>89</v>
      </c>
      <c r="P44" s="58">
        <f t="shared" si="37"/>
        <v>-0.51</v>
      </c>
      <c r="Q44" s="64">
        <f t="shared" si="28"/>
        <v>-2.33</v>
      </c>
      <c r="R44" s="64">
        <f t="shared" si="38"/>
        <v>-0.39</v>
      </c>
      <c r="S44" s="26">
        <f t="shared" si="39"/>
        <v>2</v>
      </c>
      <c r="T44" s="26">
        <f t="shared" si="40"/>
        <v>20</v>
      </c>
      <c r="U44" s="23">
        <f t="shared" si="29"/>
        <v>0</v>
      </c>
      <c r="V44" s="19">
        <f t="shared" si="30"/>
        <v>0</v>
      </c>
      <c r="W44" s="23" t="str">
        <f t="shared" si="31"/>
        <v>ВВ</v>
      </c>
      <c r="X44" s="17">
        <f t="shared" si="32"/>
        <v>0</v>
      </c>
      <c r="Z44" s="134"/>
      <c r="AA44" s="509"/>
    </row>
    <row r="45" spans="1:29" ht="15" hidden="1" customHeight="1" outlineLevel="2" x14ac:dyDescent="0.25">
      <c r="B45" s="146">
        <v>8</v>
      </c>
      <c r="C45" s="148" t="s">
        <v>154</v>
      </c>
      <c r="D45" s="140">
        <f>Лист2!V178</f>
        <v>817.75020000000006</v>
      </c>
      <c r="E45" s="140">
        <f>Лист2!W178</f>
        <v>724.82330000000002</v>
      </c>
      <c r="F45" s="140">
        <f>Лист2!X178</f>
        <v>555.06060000000002</v>
      </c>
      <c r="G45" s="10">
        <f t="shared" si="23"/>
        <v>0.89</v>
      </c>
      <c r="H45" s="58">
        <f t="shared" si="33"/>
        <v>-0.10999999999999999</v>
      </c>
      <c r="I45" s="3">
        <f t="shared" si="25"/>
        <v>140</v>
      </c>
      <c r="J45" s="58">
        <f t="shared" si="34"/>
        <v>-0.27</v>
      </c>
      <c r="K45" s="499">
        <v>11406.526750000001</v>
      </c>
      <c r="L45" s="109">
        <f t="shared" si="26"/>
        <v>15.7</v>
      </c>
      <c r="M45" s="58">
        <f t="shared" si="35"/>
        <v>-0.01</v>
      </c>
      <c r="N45" s="116">
        <f>Лист2!U178</f>
        <v>10</v>
      </c>
      <c r="O45" s="59">
        <f t="shared" si="36"/>
        <v>72</v>
      </c>
      <c r="P45" s="58">
        <f t="shared" si="37"/>
        <v>-0.61</v>
      </c>
      <c r="Q45" s="64">
        <f t="shared" si="28"/>
        <v>-0.38</v>
      </c>
      <c r="R45" s="64">
        <f t="shared" si="38"/>
        <v>-0.62</v>
      </c>
      <c r="S45" s="26">
        <f t="shared" si="39"/>
        <v>2</v>
      </c>
      <c r="T45" s="26">
        <f t="shared" si="40"/>
        <v>20</v>
      </c>
      <c r="U45" s="23">
        <f t="shared" si="29"/>
        <v>0</v>
      </c>
      <c r="V45" s="19">
        <f t="shared" si="30"/>
        <v>0</v>
      </c>
      <c r="W45" s="23" t="str">
        <f t="shared" si="31"/>
        <v>ВВ</v>
      </c>
      <c r="X45" s="17">
        <f t="shared" si="32"/>
        <v>0</v>
      </c>
      <c r="Z45" s="134"/>
      <c r="AA45" s="509"/>
    </row>
    <row r="46" spans="1:29" ht="15" hidden="1" customHeight="1" outlineLevel="2" x14ac:dyDescent="0.25">
      <c r="B46" s="146">
        <v>9</v>
      </c>
      <c r="C46" s="148" t="s">
        <v>155</v>
      </c>
      <c r="D46" s="140">
        <f>Лист2!V181</f>
        <v>1001.8132000000001</v>
      </c>
      <c r="E46" s="140">
        <f>Лист2!W181</f>
        <v>951.6092000000001</v>
      </c>
      <c r="F46" s="140">
        <f>Лист2!X181</f>
        <v>1142.3585</v>
      </c>
      <c r="G46" s="10">
        <f t="shared" si="23"/>
        <v>0.95</v>
      </c>
      <c r="H46" s="58">
        <f t="shared" si="33"/>
        <v>-5.0000000000000044E-2</v>
      </c>
      <c r="I46" s="3">
        <f t="shared" si="25"/>
        <v>219</v>
      </c>
      <c r="J46" s="58">
        <f t="shared" si="34"/>
        <v>-0.99</v>
      </c>
      <c r="K46" s="499">
        <v>7106.5003399999996</v>
      </c>
      <c r="L46" s="109">
        <f t="shared" si="26"/>
        <v>7.5</v>
      </c>
      <c r="M46" s="58">
        <f t="shared" si="35"/>
        <v>0.52</v>
      </c>
      <c r="N46" s="116">
        <f>Лист2!U181</f>
        <v>5</v>
      </c>
      <c r="O46" s="59">
        <f t="shared" si="36"/>
        <v>190</v>
      </c>
      <c r="P46" s="58">
        <f t="shared" si="37"/>
        <v>0.04</v>
      </c>
      <c r="Q46" s="64">
        <f t="shared" si="28"/>
        <v>-1.04</v>
      </c>
      <c r="R46" s="64">
        <f t="shared" si="38"/>
        <v>0.56000000000000005</v>
      </c>
      <c r="S46" s="26">
        <f t="shared" si="39"/>
        <v>2</v>
      </c>
      <c r="T46" s="26">
        <f t="shared" si="40"/>
        <v>10</v>
      </c>
      <c r="U46" s="23">
        <f t="shared" si="29"/>
        <v>0</v>
      </c>
      <c r="V46" s="19">
        <f t="shared" si="30"/>
        <v>0</v>
      </c>
      <c r="W46" s="23">
        <f t="shared" si="31"/>
        <v>0</v>
      </c>
      <c r="X46" s="17" t="str">
        <f t="shared" si="32"/>
        <v>ВА</v>
      </c>
      <c r="Z46" s="134"/>
      <c r="AA46" s="509"/>
    </row>
    <row r="47" spans="1:29" ht="15" hidden="1" customHeight="1" outlineLevel="2" x14ac:dyDescent="0.25">
      <c r="B47" s="146">
        <v>10</v>
      </c>
      <c r="C47" s="148" t="s">
        <v>156</v>
      </c>
      <c r="D47" s="140">
        <f>Лист2!V183</f>
        <v>758.68769999999995</v>
      </c>
      <c r="E47" s="140">
        <f>Лист2!W183</f>
        <v>704.87329999999997</v>
      </c>
      <c r="F47" s="140">
        <f>Лист2!X183</f>
        <v>569.08979999999997</v>
      </c>
      <c r="G47" s="10">
        <f t="shared" si="23"/>
        <v>0.93</v>
      </c>
      <c r="H47" s="58">
        <f t="shared" si="33"/>
        <v>-6.9999999999999951E-2</v>
      </c>
      <c r="I47" s="3">
        <f t="shared" si="25"/>
        <v>147</v>
      </c>
      <c r="J47" s="58">
        <f t="shared" si="34"/>
        <v>-0.34</v>
      </c>
      <c r="K47" s="499">
        <v>7907.6957899999998</v>
      </c>
      <c r="L47" s="109">
        <f t="shared" si="26"/>
        <v>11.2</v>
      </c>
      <c r="M47" s="58">
        <f t="shared" si="35"/>
        <v>0.28000000000000003</v>
      </c>
      <c r="N47" s="116">
        <f>Лист2!U183</f>
        <v>6.5</v>
      </c>
      <c r="O47" s="59">
        <f t="shared" si="36"/>
        <v>108</v>
      </c>
      <c r="P47" s="58">
        <f t="shared" si="37"/>
        <v>-0.41</v>
      </c>
      <c r="Q47" s="64">
        <f t="shared" si="28"/>
        <v>-0.41</v>
      </c>
      <c r="R47" s="64">
        <f t="shared" si="38"/>
        <v>-0.12999999999999995</v>
      </c>
      <c r="S47" s="26">
        <f t="shared" si="39"/>
        <v>2</v>
      </c>
      <c r="T47" s="26">
        <f t="shared" si="40"/>
        <v>20</v>
      </c>
      <c r="U47" s="23">
        <f t="shared" si="29"/>
        <v>0</v>
      </c>
      <c r="V47" s="19">
        <f t="shared" si="30"/>
        <v>0</v>
      </c>
      <c r="W47" s="23" t="str">
        <f t="shared" si="31"/>
        <v>ВВ</v>
      </c>
      <c r="X47" s="17">
        <f t="shared" si="32"/>
        <v>0</v>
      </c>
      <c r="Z47" s="134"/>
      <c r="AA47" s="509"/>
    </row>
    <row r="48" spans="1:29" ht="15" hidden="1" customHeight="1" outlineLevel="2" x14ac:dyDescent="0.25">
      <c r="B48" s="146">
        <v>11</v>
      </c>
      <c r="C48" s="148" t="s">
        <v>157</v>
      </c>
      <c r="D48" s="140">
        <f>Лист2!V185</f>
        <v>660.99790000000007</v>
      </c>
      <c r="E48" s="140">
        <f>Лист2!W185</f>
        <v>597.77520000000004</v>
      </c>
      <c r="F48" s="140">
        <f>Лист2!X185</f>
        <v>573.28880000000004</v>
      </c>
      <c r="G48" s="10">
        <f t="shared" si="23"/>
        <v>0.9</v>
      </c>
      <c r="H48" s="58">
        <f t="shared" si="33"/>
        <v>-9.9999999999999978E-2</v>
      </c>
      <c r="I48" s="3">
        <f t="shared" si="25"/>
        <v>175</v>
      </c>
      <c r="J48" s="58">
        <f t="shared" si="34"/>
        <v>-0.59</v>
      </c>
      <c r="K48" s="499">
        <v>6861.0423500000006</v>
      </c>
      <c r="L48" s="109">
        <f t="shared" si="26"/>
        <v>11.5</v>
      </c>
      <c r="M48" s="58">
        <f t="shared" si="35"/>
        <v>0.26</v>
      </c>
      <c r="N48" s="116">
        <f>Лист2!U185</f>
        <v>6.5</v>
      </c>
      <c r="O48" s="59">
        <f t="shared" si="36"/>
        <v>92</v>
      </c>
      <c r="P48" s="58">
        <f t="shared" si="37"/>
        <v>-0.5</v>
      </c>
      <c r="Q48" s="64">
        <f t="shared" si="28"/>
        <v>-0.69</v>
      </c>
      <c r="R48" s="64">
        <f t="shared" si="38"/>
        <v>-0.24</v>
      </c>
      <c r="S48" s="26">
        <f t="shared" si="39"/>
        <v>2</v>
      </c>
      <c r="T48" s="26">
        <f t="shared" si="40"/>
        <v>20</v>
      </c>
      <c r="U48" s="23">
        <f t="shared" si="29"/>
        <v>0</v>
      </c>
      <c r="V48" s="19">
        <f t="shared" si="30"/>
        <v>0</v>
      </c>
      <c r="W48" s="23" t="str">
        <f t="shared" si="31"/>
        <v>ВВ</v>
      </c>
      <c r="X48" s="17">
        <f t="shared" si="32"/>
        <v>0</v>
      </c>
      <c r="Y48" s="1"/>
      <c r="Z48" s="134"/>
      <c r="AA48" s="509"/>
    </row>
    <row r="49" spans="2:27" ht="15.75" hidden="1" customHeight="1" outlineLevel="2" thickBot="1" x14ac:dyDescent="0.3">
      <c r="B49" s="189">
        <v>12</v>
      </c>
      <c r="C49" s="187" t="s">
        <v>158</v>
      </c>
      <c r="D49" s="191">
        <f>Лист2!V187</f>
        <v>544.78779999999995</v>
      </c>
      <c r="E49" s="191">
        <f>Лист2!W187</f>
        <v>538.91250000000002</v>
      </c>
      <c r="F49" s="191">
        <f>Лист2!X187</f>
        <v>374.6635</v>
      </c>
      <c r="G49" s="192">
        <f t="shared" si="23"/>
        <v>0.99</v>
      </c>
      <c r="H49" s="193">
        <f t="shared" si="33"/>
        <v>-1.0000000000000009E-2</v>
      </c>
      <c r="I49" s="194">
        <f t="shared" si="25"/>
        <v>127</v>
      </c>
      <c r="J49" s="193">
        <f t="shared" si="34"/>
        <v>-0.15</v>
      </c>
      <c r="K49" s="500">
        <v>5915.0525199999993</v>
      </c>
      <c r="L49" s="195">
        <f t="shared" si="26"/>
        <v>11</v>
      </c>
      <c r="M49" s="193">
        <f t="shared" si="35"/>
        <v>0.28999999999999998</v>
      </c>
      <c r="N49" s="196">
        <f>Лист2!U187</f>
        <v>5.4</v>
      </c>
      <c r="O49" s="197">
        <f t="shared" si="36"/>
        <v>100</v>
      </c>
      <c r="P49" s="193">
        <f t="shared" si="37"/>
        <v>-0.45</v>
      </c>
      <c r="Q49" s="198">
        <f t="shared" si="28"/>
        <v>-0.16</v>
      </c>
      <c r="R49" s="198">
        <f t="shared" si="38"/>
        <v>-0.16000000000000003</v>
      </c>
      <c r="S49" s="199">
        <f t="shared" si="39"/>
        <v>2</v>
      </c>
      <c r="T49" s="199">
        <f t="shared" si="40"/>
        <v>20</v>
      </c>
      <c r="U49" s="200">
        <f t="shared" si="29"/>
        <v>0</v>
      </c>
      <c r="V49" s="201">
        <f t="shared" si="30"/>
        <v>0</v>
      </c>
      <c r="W49" s="200" t="str">
        <f t="shared" si="31"/>
        <v>ВВ</v>
      </c>
      <c r="X49" s="202">
        <f t="shared" si="32"/>
        <v>0</v>
      </c>
      <c r="Y49" s="1"/>
      <c r="Z49" s="134"/>
      <c r="AA49" s="509"/>
    </row>
    <row r="50" spans="2:27" ht="15" hidden="1" customHeight="1" outlineLevel="2" x14ac:dyDescent="0.25">
      <c r="B50" s="190">
        <v>13</v>
      </c>
      <c r="C50" s="188" t="s">
        <v>159</v>
      </c>
      <c r="D50" s="141">
        <f>Лист2!V189</f>
        <v>993.79870000000005</v>
      </c>
      <c r="E50" s="141">
        <f>Лист2!W189</f>
        <v>815.34400000000005</v>
      </c>
      <c r="F50" s="141">
        <f>Лист2!X189</f>
        <v>834.32240000000002</v>
      </c>
      <c r="G50" s="184">
        <f t="shared" ref="G50:G102" si="41">IF(E50&gt;0,ROUND((E50/D50),2),0)</f>
        <v>0.82</v>
      </c>
      <c r="H50" s="183">
        <f t="shared" si="33"/>
        <v>-0.18000000000000005</v>
      </c>
      <c r="I50" s="182">
        <f t="shared" si="25"/>
        <v>187</v>
      </c>
      <c r="J50" s="183">
        <f t="shared" si="34"/>
        <v>-0.7</v>
      </c>
      <c r="K50" s="209">
        <v>7781.2652800000005</v>
      </c>
      <c r="L50" s="181">
        <f t="shared" ref="L50:L102" si="42">ROUND(K50/E50,1)</f>
        <v>9.5</v>
      </c>
      <c r="M50" s="183">
        <f t="shared" si="35"/>
        <v>0.39</v>
      </c>
      <c r="N50" s="180">
        <f>Лист2!U189</f>
        <v>5.73</v>
      </c>
      <c r="O50" s="179">
        <f t="shared" si="36"/>
        <v>142</v>
      </c>
      <c r="P50" s="183">
        <f t="shared" si="37"/>
        <v>-0.22</v>
      </c>
      <c r="Q50" s="178">
        <f t="shared" si="28"/>
        <v>-0.88</v>
      </c>
      <c r="R50" s="178">
        <f t="shared" si="38"/>
        <v>0.17</v>
      </c>
      <c r="S50" s="177">
        <f t="shared" si="39"/>
        <v>2</v>
      </c>
      <c r="T50" s="177">
        <f t="shared" si="40"/>
        <v>10</v>
      </c>
      <c r="U50" s="176">
        <f t="shared" si="29"/>
        <v>0</v>
      </c>
      <c r="V50" s="175">
        <f t="shared" si="30"/>
        <v>0</v>
      </c>
      <c r="W50" s="176">
        <f t="shared" si="31"/>
        <v>0</v>
      </c>
      <c r="X50" s="174" t="str">
        <f t="shared" si="32"/>
        <v>ВА</v>
      </c>
      <c r="Y50" s="1"/>
      <c r="Z50" s="134"/>
      <c r="AA50" s="509"/>
    </row>
    <row r="51" spans="2:27" ht="15" hidden="1" customHeight="1" outlineLevel="2" x14ac:dyDescent="0.25">
      <c r="B51" s="146">
        <v>14</v>
      </c>
      <c r="C51" s="148" t="s">
        <v>160</v>
      </c>
      <c r="D51" s="140">
        <f>Лист2!V191</f>
        <v>569.53030000000001</v>
      </c>
      <c r="E51" s="140">
        <f>Лист2!W191</f>
        <v>483.81129999999996</v>
      </c>
      <c r="F51" s="140">
        <f>Лист2!X191</f>
        <v>493.92589999999996</v>
      </c>
      <c r="G51" s="10">
        <f t="shared" si="41"/>
        <v>0.85</v>
      </c>
      <c r="H51" s="58">
        <f t="shared" si="33"/>
        <v>-0.15000000000000002</v>
      </c>
      <c r="I51" s="3">
        <f t="shared" si="25"/>
        <v>186</v>
      </c>
      <c r="J51" s="58">
        <f t="shared" si="34"/>
        <v>-0.69</v>
      </c>
      <c r="K51" s="211">
        <v>4143.7563900000005</v>
      </c>
      <c r="L51" s="109">
        <f t="shared" si="42"/>
        <v>8.6</v>
      </c>
      <c r="M51" s="58">
        <f t="shared" si="35"/>
        <v>0.45</v>
      </c>
      <c r="N51" s="116">
        <f>Лист2!U191</f>
        <v>3.4</v>
      </c>
      <c r="O51" s="59">
        <f t="shared" si="36"/>
        <v>142</v>
      </c>
      <c r="P51" s="58">
        <f t="shared" si="37"/>
        <v>-0.22</v>
      </c>
      <c r="Q51" s="64">
        <f t="shared" si="28"/>
        <v>-0.84</v>
      </c>
      <c r="R51" s="64">
        <f t="shared" si="38"/>
        <v>0.23</v>
      </c>
      <c r="S51" s="26">
        <f t="shared" si="39"/>
        <v>2</v>
      </c>
      <c r="T51" s="26">
        <f t="shared" si="40"/>
        <v>10</v>
      </c>
      <c r="U51" s="23">
        <f t="shared" si="29"/>
        <v>0</v>
      </c>
      <c r="V51" s="19">
        <f t="shared" si="30"/>
        <v>0</v>
      </c>
      <c r="W51" s="23">
        <f t="shared" si="31"/>
        <v>0</v>
      </c>
      <c r="X51" s="17" t="str">
        <f t="shared" si="32"/>
        <v>ВА</v>
      </c>
      <c r="Y51" s="1"/>
      <c r="Z51" s="134"/>
      <c r="AA51" s="509"/>
    </row>
    <row r="52" spans="2:27" ht="15" hidden="1" customHeight="1" outlineLevel="2" x14ac:dyDescent="0.25">
      <c r="B52" s="146">
        <v>15</v>
      </c>
      <c r="C52" s="148" t="s">
        <v>161</v>
      </c>
      <c r="D52" s="140">
        <f>Лист2!V193</f>
        <v>606.09810000000004</v>
      </c>
      <c r="E52" s="140">
        <f>Лист2!W193</f>
        <v>552.85919999999999</v>
      </c>
      <c r="F52" s="140">
        <f>Лист2!X193</f>
        <v>330.40499999999997</v>
      </c>
      <c r="G52" s="10">
        <f t="shared" si="41"/>
        <v>0.91</v>
      </c>
      <c r="H52" s="58">
        <f t="shared" si="33"/>
        <v>-8.9999999999999969E-2</v>
      </c>
      <c r="I52" s="3">
        <f t="shared" si="25"/>
        <v>109</v>
      </c>
      <c r="J52" s="58">
        <f t="shared" si="34"/>
        <v>0.01</v>
      </c>
      <c r="K52" s="211">
        <v>6631.5914299999995</v>
      </c>
      <c r="L52" s="109">
        <f t="shared" si="42"/>
        <v>12</v>
      </c>
      <c r="M52" s="58">
        <f t="shared" si="35"/>
        <v>0.23</v>
      </c>
      <c r="N52" s="116">
        <f>Лист2!U193</f>
        <v>5.9</v>
      </c>
      <c r="O52" s="59">
        <f t="shared" si="36"/>
        <v>94</v>
      </c>
      <c r="P52" s="58">
        <f t="shared" si="37"/>
        <v>-0.49</v>
      </c>
      <c r="Q52" s="64">
        <f t="shared" si="28"/>
        <v>-7.9999999999999974E-2</v>
      </c>
      <c r="R52" s="64">
        <f t="shared" si="38"/>
        <v>-0.26</v>
      </c>
      <c r="S52" s="26">
        <f t="shared" si="39"/>
        <v>2</v>
      </c>
      <c r="T52" s="26">
        <f t="shared" si="40"/>
        <v>20</v>
      </c>
      <c r="U52" s="23">
        <f t="shared" si="29"/>
        <v>0</v>
      </c>
      <c r="V52" s="19">
        <f t="shared" si="30"/>
        <v>0</v>
      </c>
      <c r="W52" s="23" t="str">
        <f t="shared" si="31"/>
        <v>ВВ</v>
      </c>
      <c r="X52" s="17">
        <f t="shared" si="32"/>
        <v>0</v>
      </c>
      <c r="Y52" s="1"/>
      <c r="Z52" s="134"/>
      <c r="AA52" s="509"/>
    </row>
    <row r="53" spans="2:27" ht="15" hidden="1" customHeight="1" outlineLevel="2" x14ac:dyDescent="0.25">
      <c r="B53" s="146">
        <v>16</v>
      </c>
      <c r="C53" s="148" t="s">
        <v>162</v>
      </c>
      <c r="D53" s="140">
        <f>Лист2!V195</f>
        <v>871.7251</v>
      </c>
      <c r="E53" s="140">
        <f>Лист2!W195</f>
        <v>739.74810000000002</v>
      </c>
      <c r="F53" s="140">
        <f>Лист2!X195</f>
        <v>627.94470000000001</v>
      </c>
      <c r="G53" s="10">
        <f t="shared" si="41"/>
        <v>0.85</v>
      </c>
      <c r="H53" s="58">
        <f t="shared" si="33"/>
        <v>-0.15000000000000002</v>
      </c>
      <c r="I53" s="3">
        <f t="shared" si="25"/>
        <v>155</v>
      </c>
      <c r="J53" s="58">
        <f t="shared" si="34"/>
        <v>-0.41</v>
      </c>
      <c r="K53" s="211">
        <v>6560.4824600000002</v>
      </c>
      <c r="L53" s="109">
        <f t="shared" si="42"/>
        <v>8.9</v>
      </c>
      <c r="M53" s="58">
        <f t="shared" si="35"/>
        <v>0.43</v>
      </c>
      <c r="N53" s="116">
        <f>Лист2!U195</f>
        <v>5.3</v>
      </c>
      <c r="O53" s="59">
        <f>ROUND((E53/N53),0)</f>
        <v>140</v>
      </c>
      <c r="P53" s="58">
        <f t="shared" si="37"/>
        <v>-0.23</v>
      </c>
      <c r="Q53" s="64">
        <f t="shared" si="28"/>
        <v>-0.56000000000000005</v>
      </c>
      <c r="R53" s="64">
        <f t="shared" si="38"/>
        <v>0.19999999999999998</v>
      </c>
      <c r="S53" s="26">
        <f t="shared" si="39"/>
        <v>2</v>
      </c>
      <c r="T53" s="26">
        <f t="shared" si="40"/>
        <v>10</v>
      </c>
      <c r="U53" s="23">
        <f t="shared" si="29"/>
        <v>0</v>
      </c>
      <c r="V53" s="19">
        <f t="shared" si="30"/>
        <v>0</v>
      </c>
      <c r="W53" s="23">
        <f t="shared" si="31"/>
        <v>0</v>
      </c>
      <c r="X53" s="17" t="str">
        <f t="shared" si="32"/>
        <v>ВА</v>
      </c>
      <c r="Y53" s="1"/>
      <c r="Z53" s="134"/>
      <c r="AA53" s="509"/>
    </row>
    <row r="54" spans="2:27" ht="15" hidden="1" customHeight="1" outlineLevel="2" x14ac:dyDescent="0.25">
      <c r="B54" s="146">
        <v>17</v>
      </c>
      <c r="C54" s="148" t="s">
        <v>163</v>
      </c>
      <c r="D54" s="140">
        <f>Лист2!V197</f>
        <v>1415.7138</v>
      </c>
      <c r="E54" s="140">
        <f>Лист2!W197</f>
        <v>1211.098</v>
      </c>
      <c r="F54" s="140">
        <f>Лист2!X197</f>
        <v>1051.9660000000001</v>
      </c>
      <c r="G54" s="10">
        <f t="shared" si="41"/>
        <v>0.86</v>
      </c>
      <c r="H54" s="58">
        <f t="shared" si="33"/>
        <v>-0.14000000000000001</v>
      </c>
      <c r="I54" s="3">
        <f t="shared" si="25"/>
        <v>159</v>
      </c>
      <c r="J54" s="58">
        <f t="shared" si="34"/>
        <v>-0.45</v>
      </c>
      <c r="K54" s="211">
        <v>8844.2228200000009</v>
      </c>
      <c r="L54" s="109">
        <f t="shared" si="42"/>
        <v>7.3</v>
      </c>
      <c r="M54" s="58">
        <f t="shared" si="35"/>
        <v>0.53</v>
      </c>
      <c r="N54" s="116">
        <f>Лист2!U197</f>
        <v>7</v>
      </c>
      <c r="O54" s="59">
        <f t="shared" si="36"/>
        <v>173</v>
      </c>
      <c r="P54" s="58">
        <f t="shared" si="37"/>
        <v>-0.05</v>
      </c>
      <c r="Q54" s="64">
        <f t="shared" si="28"/>
        <v>-0.59000000000000008</v>
      </c>
      <c r="R54" s="64">
        <f t="shared" si="38"/>
        <v>0.48000000000000004</v>
      </c>
      <c r="S54" s="26">
        <f t="shared" si="39"/>
        <v>2</v>
      </c>
      <c r="T54" s="26">
        <f t="shared" si="40"/>
        <v>10</v>
      </c>
      <c r="U54" s="23">
        <f t="shared" si="29"/>
        <v>0</v>
      </c>
      <c r="V54" s="19">
        <f t="shared" si="30"/>
        <v>0</v>
      </c>
      <c r="W54" s="23">
        <f t="shared" si="31"/>
        <v>0</v>
      </c>
      <c r="X54" s="17" t="str">
        <f t="shared" si="32"/>
        <v>ВА</v>
      </c>
      <c r="Y54" s="1"/>
      <c r="Z54" s="134"/>
      <c r="AA54" s="509"/>
    </row>
    <row r="55" spans="2:27" ht="15" hidden="1" customHeight="1" outlineLevel="2" x14ac:dyDescent="0.25">
      <c r="B55" s="146">
        <v>18</v>
      </c>
      <c r="C55" s="148" t="s">
        <v>164</v>
      </c>
      <c r="D55" s="140">
        <f>Лист2!V205</f>
        <v>3515.8944000000001</v>
      </c>
      <c r="E55" s="140">
        <f>Лист2!W205</f>
        <v>3192.5659000000001</v>
      </c>
      <c r="F55" s="140">
        <f>Лист2!X205</f>
        <v>1840.9839999999999</v>
      </c>
      <c r="G55" s="10">
        <f t="shared" si="41"/>
        <v>0.91</v>
      </c>
      <c r="H55" s="58">
        <f t="shared" si="33"/>
        <v>-8.9999999999999969E-2</v>
      </c>
      <c r="I55" s="3">
        <f t="shared" si="25"/>
        <v>105</v>
      </c>
      <c r="J55" s="58">
        <f t="shared" si="34"/>
        <v>0.05</v>
      </c>
      <c r="K55" s="211">
        <v>21410.132550000002</v>
      </c>
      <c r="L55" s="109">
        <f t="shared" si="42"/>
        <v>6.7</v>
      </c>
      <c r="M55" s="58">
        <f t="shared" si="35"/>
        <v>0.56999999999999995</v>
      </c>
      <c r="N55" s="116">
        <f>Лист2!U205</f>
        <v>23.7</v>
      </c>
      <c r="O55" s="59">
        <f t="shared" si="36"/>
        <v>135</v>
      </c>
      <c r="P55" s="58">
        <f t="shared" si="37"/>
        <v>-0.26</v>
      </c>
      <c r="Q55" s="64">
        <f t="shared" si="28"/>
        <v>-3.9999999999999966E-2</v>
      </c>
      <c r="R55" s="64">
        <f>M55+P55</f>
        <v>0.30999999999999994</v>
      </c>
      <c r="S55" s="26">
        <f t="shared" si="39"/>
        <v>2</v>
      </c>
      <c r="T55" s="26">
        <f t="shared" si="40"/>
        <v>10</v>
      </c>
      <c r="U55" s="23">
        <f t="shared" si="29"/>
        <v>0</v>
      </c>
      <c r="V55" s="19">
        <f t="shared" si="30"/>
        <v>0</v>
      </c>
      <c r="W55" s="23">
        <f t="shared" si="31"/>
        <v>0</v>
      </c>
      <c r="X55" s="17" t="str">
        <f t="shared" si="32"/>
        <v>ВА</v>
      </c>
      <c r="Y55" s="1"/>
      <c r="Z55" s="134"/>
      <c r="AA55" s="509"/>
    </row>
    <row r="56" spans="2:27" ht="15" hidden="1" customHeight="1" outlineLevel="2" x14ac:dyDescent="0.25">
      <c r="B56" s="146">
        <v>19</v>
      </c>
      <c r="C56" s="148" t="s">
        <v>165</v>
      </c>
      <c r="D56" s="140">
        <f>Лист2!V199</f>
        <v>907.02179999999998</v>
      </c>
      <c r="E56" s="140">
        <f>Лист2!W199</f>
        <v>724.65330000000006</v>
      </c>
      <c r="F56" s="140">
        <f>Лист2!X199</f>
        <v>539.29650000000004</v>
      </c>
      <c r="G56" s="10">
        <f t="shared" si="41"/>
        <v>0.8</v>
      </c>
      <c r="H56" s="58">
        <f t="shared" si="33"/>
        <v>-0.19999999999999996</v>
      </c>
      <c r="I56" s="3">
        <f t="shared" si="25"/>
        <v>136</v>
      </c>
      <c r="J56" s="58">
        <f t="shared" si="34"/>
        <v>-0.24</v>
      </c>
      <c r="K56" s="211">
        <v>6738.8064199999999</v>
      </c>
      <c r="L56" s="109">
        <f t="shared" si="42"/>
        <v>9.3000000000000007</v>
      </c>
      <c r="M56" s="58">
        <f t="shared" si="35"/>
        <v>0.4</v>
      </c>
      <c r="N56" s="116">
        <f>Лист2!U199</f>
        <v>5</v>
      </c>
      <c r="O56" s="59">
        <f t="shared" si="36"/>
        <v>145</v>
      </c>
      <c r="P56" s="58">
        <f t="shared" si="37"/>
        <v>-0.21</v>
      </c>
      <c r="Q56" s="64">
        <f t="shared" si="28"/>
        <v>-0.43999999999999995</v>
      </c>
      <c r="R56" s="64">
        <f t="shared" ref="R56:R119" si="43">M56+P56</f>
        <v>0.19000000000000003</v>
      </c>
      <c r="S56" s="26">
        <f t="shared" si="39"/>
        <v>2</v>
      </c>
      <c r="T56" s="26">
        <f t="shared" si="40"/>
        <v>10</v>
      </c>
      <c r="U56" s="23">
        <f t="shared" si="29"/>
        <v>0</v>
      </c>
      <c r="V56" s="19">
        <f t="shared" si="30"/>
        <v>0</v>
      </c>
      <c r="W56" s="23">
        <f t="shared" si="31"/>
        <v>0</v>
      </c>
      <c r="X56" s="17" t="str">
        <f t="shared" si="32"/>
        <v>ВА</v>
      </c>
      <c r="Y56" s="1"/>
      <c r="Z56" s="134"/>
      <c r="AA56" s="509"/>
    </row>
    <row r="57" spans="2:27" ht="15" hidden="1" customHeight="1" outlineLevel="2" x14ac:dyDescent="0.25">
      <c r="B57" s="146">
        <v>20</v>
      </c>
      <c r="C57" s="148" t="s">
        <v>166</v>
      </c>
      <c r="D57" s="140">
        <f>Лист2!V201</f>
        <v>578.59950000000003</v>
      </c>
      <c r="E57" s="140">
        <f>Лист2!W201</f>
        <v>440.77600000000007</v>
      </c>
      <c r="F57" s="140">
        <f>Лист2!X201</f>
        <v>419.00099999999998</v>
      </c>
      <c r="G57" s="10">
        <f t="shared" si="41"/>
        <v>0.76</v>
      </c>
      <c r="H57" s="58">
        <f t="shared" si="33"/>
        <v>-0.24</v>
      </c>
      <c r="I57" s="3">
        <f t="shared" si="25"/>
        <v>173</v>
      </c>
      <c r="J57" s="58">
        <f t="shared" si="34"/>
        <v>-0.56999999999999995</v>
      </c>
      <c r="K57" s="211">
        <v>5766.563619999999</v>
      </c>
      <c r="L57" s="109">
        <f t="shared" si="42"/>
        <v>13.1</v>
      </c>
      <c r="M57" s="58">
        <f t="shared" si="35"/>
        <v>0.16</v>
      </c>
      <c r="N57" s="116">
        <f>Лист2!U201</f>
        <v>5.7</v>
      </c>
      <c r="O57" s="59">
        <f t="shared" si="36"/>
        <v>77</v>
      </c>
      <c r="P57" s="58">
        <f t="shared" si="37"/>
        <v>-0.57999999999999996</v>
      </c>
      <c r="Q57" s="64">
        <f t="shared" si="28"/>
        <v>-0.80999999999999994</v>
      </c>
      <c r="R57" s="64">
        <f t="shared" si="43"/>
        <v>-0.41999999999999993</v>
      </c>
      <c r="S57" s="26">
        <f t="shared" si="39"/>
        <v>2</v>
      </c>
      <c r="T57" s="26">
        <f t="shared" si="40"/>
        <v>20</v>
      </c>
      <c r="U57" s="23">
        <f t="shared" si="29"/>
        <v>0</v>
      </c>
      <c r="V57" s="19">
        <f t="shared" si="30"/>
        <v>0</v>
      </c>
      <c r="W57" s="23" t="str">
        <f t="shared" si="31"/>
        <v>ВВ</v>
      </c>
      <c r="X57" s="17">
        <f t="shared" si="32"/>
        <v>0</v>
      </c>
      <c r="Y57" s="1"/>
      <c r="Z57" s="134"/>
      <c r="AA57" s="509"/>
    </row>
    <row r="58" spans="2:27" ht="15.75" hidden="1" customHeight="1" outlineLevel="2" thickBot="1" x14ac:dyDescent="0.3">
      <c r="B58" s="152">
        <v>21</v>
      </c>
      <c r="C58" s="205" t="s">
        <v>167</v>
      </c>
      <c r="D58" s="191">
        <f>Лист2!V203</f>
        <v>1004.2638000000001</v>
      </c>
      <c r="E58" s="191">
        <f>Лист2!W203</f>
        <v>838.09529999999995</v>
      </c>
      <c r="F58" s="191">
        <f>Лист2!X203</f>
        <v>787.03870000000006</v>
      </c>
      <c r="G58" s="192">
        <f t="shared" si="41"/>
        <v>0.83</v>
      </c>
      <c r="H58" s="193">
        <f t="shared" si="33"/>
        <v>-0.17000000000000004</v>
      </c>
      <c r="I58" s="194">
        <f t="shared" si="25"/>
        <v>171</v>
      </c>
      <c r="J58" s="193">
        <f t="shared" si="34"/>
        <v>-0.55000000000000004</v>
      </c>
      <c r="K58" s="210">
        <v>5715.4430300000004</v>
      </c>
      <c r="L58" s="195">
        <f t="shared" si="42"/>
        <v>6.8</v>
      </c>
      <c r="M58" s="193">
        <f t="shared" si="35"/>
        <v>0.56000000000000005</v>
      </c>
      <c r="N58" s="196">
        <f>Лист2!U203</f>
        <v>3.8</v>
      </c>
      <c r="O58" s="197">
        <f t="shared" si="36"/>
        <v>221</v>
      </c>
      <c r="P58" s="193">
        <f t="shared" si="37"/>
        <v>0.21</v>
      </c>
      <c r="Q58" s="198">
        <f t="shared" si="28"/>
        <v>-0.72000000000000008</v>
      </c>
      <c r="R58" s="198">
        <f t="shared" si="43"/>
        <v>0.77</v>
      </c>
      <c r="S58" s="199">
        <f t="shared" si="39"/>
        <v>2</v>
      </c>
      <c r="T58" s="199">
        <f t="shared" si="40"/>
        <v>10</v>
      </c>
      <c r="U58" s="200">
        <f t="shared" si="29"/>
        <v>0</v>
      </c>
      <c r="V58" s="201">
        <f t="shared" si="30"/>
        <v>0</v>
      </c>
      <c r="W58" s="200">
        <f t="shared" si="31"/>
        <v>0</v>
      </c>
      <c r="X58" s="202" t="str">
        <f t="shared" si="32"/>
        <v>ВА</v>
      </c>
      <c r="Y58" s="1"/>
      <c r="Z58" s="134"/>
      <c r="AA58" s="509"/>
    </row>
    <row r="59" spans="2:27" ht="15" hidden="1" customHeight="1" outlineLevel="2" x14ac:dyDescent="0.25">
      <c r="B59" s="185">
        <v>22</v>
      </c>
      <c r="C59" s="186" t="s">
        <v>168</v>
      </c>
      <c r="D59" s="141">
        <f>Лист2!V206</f>
        <v>584.32989999999995</v>
      </c>
      <c r="E59" s="141">
        <f>Лист2!W206</f>
        <v>560.69979999999998</v>
      </c>
      <c r="F59" s="141">
        <f>Лист2!X206</f>
        <v>524.65620000000001</v>
      </c>
      <c r="G59" s="184">
        <f t="shared" si="41"/>
        <v>0.96</v>
      </c>
      <c r="H59" s="183">
        <f t="shared" si="33"/>
        <v>-4.0000000000000036E-2</v>
      </c>
      <c r="I59" s="182">
        <f t="shared" si="25"/>
        <v>171</v>
      </c>
      <c r="J59" s="183">
        <f t="shared" si="34"/>
        <v>-0.55000000000000004</v>
      </c>
      <c r="K59" s="209">
        <v>6688.0295999999998</v>
      </c>
      <c r="L59" s="181">
        <f t="shared" si="42"/>
        <v>11.9</v>
      </c>
      <c r="M59" s="183">
        <f t="shared" si="35"/>
        <v>0.24</v>
      </c>
      <c r="N59" s="180">
        <f>Лист2!U206</f>
        <v>5</v>
      </c>
      <c r="O59" s="179">
        <f t="shared" si="36"/>
        <v>112</v>
      </c>
      <c r="P59" s="183">
        <f t="shared" si="37"/>
        <v>-0.39</v>
      </c>
      <c r="Q59" s="178">
        <f t="shared" si="28"/>
        <v>-0.59000000000000008</v>
      </c>
      <c r="R59" s="178">
        <f t="shared" si="43"/>
        <v>-0.15000000000000002</v>
      </c>
      <c r="S59" s="177">
        <f t="shared" si="39"/>
        <v>2</v>
      </c>
      <c r="T59" s="177">
        <f t="shared" si="40"/>
        <v>20</v>
      </c>
      <c r="U59" s="176">
        <f t="shared" si="29"/>
        <v>0</v>
      </c>
      <c r="V59" s="175">
        <f t="shared" si="30"/>
        <v>0</v>
      </c>
      <c r="W59" s="176" t="str">
        <f t="shared" si="31"/>
        <v>ВВ</v>
      </c>
      <c r="X59" s="174">
        <f t="shared" si="32"/>
        <v>0</v>
      </c>
      <c r="Y59" s="1"/>
      <c r="Z59" s="134"/>
      <c r="AA59" s="509"/>
    </row>
    <row r="60" spans="2:27" ht="15" hidden="1" customHeight="1" outlineLevel="2" x14ac:dyDescent="0.25">
      <c r="B60" s="146">
        <v>23</v>
      </c>
      <c r="C60" s="148" t="s">
        <v>169</v>
      </c>
      <c r="D60" s="140">
        <f>Лист2!V208</f>
        <v>995.68979999999999</v>
      </c>
      <c r="E60" s="140">
        <f>Лист2!W208</f>
        <v>1006.4179</v>
      </c>
      <c r="F60" s="140">
        <f>Лист2!X208</f>
        <v>800.1576</v>
      </c>
      <c r="G60" s="10">
        <f t="shared" si="41"/>
        <v>1.01</v>
      </c>
      <c r="H60" s="58">
        <f t="shared" si="33"/>
        <v>1.0000000000000009E-2</v>
      </c>
      <c r="I60" s="3">
        <f t="shared" si="25"/>
        <v>145</v>
      </c>
      <c r="J60" s="58">
        <f t="shared" si="34"/>
        <v>-0.32</v>
      </c>
      <c r="K60" s="211">
        <v>12273.651260000001</v>
      </c>
      <c r="L60" s="109">
        <f t="shared" si="42"/>
        <v>12.2</v>
      </c>
      <c r="M60" s="58">
        <f t="shared" si="35"/>
        <v>0.22</v>
      </c>
      <c r="N60" s="116">
        <f>Лист2!U208</f>
        <v>10</v>
      </c>
      <c r="O60" s="59">
        <f t="shared" si="36"/>
        <v>101</v>
      </c>
      <c r="P60" s="58">
        <f t="shared" si="37"/>
        <v>-0.45</v>
      </c>
      <c r="Q60" s="64">
        <f t="shared" si="28"/>
        <v>-0.31</v>
      </c>
      <c r="R60" s="64">
        <f t="shared" si="43"/>
        <v>-0.23</v>
      </c>
      <c r="S60" s="26">
        <f t="shared" si="39"/>
        <v>2</v>
      </c>
      <c r="T60" s="26">
        <f t="shared" si="40"/>
        <v>20</v>
      </c>
      <c r="U60" s="23">
        <f t="shared" si="29"/>
        <v>0</v>
      </c>
      <c r="V60" s="19">
        <f t="shared" si="30"/>
        <v>0</v>
      </c>
      <c r="W60" s="23" t="str">
        <f t="shared" si="31"/>
        <v>ВВ</v>
      </c>
      <c r="X60" s="17">
        <f t="shared" si="32"/>
        <v>0</v>
      </c>
      <c r="Y60" s="1"/>
      <c r="Z60" s="134"/>
      <c r="AA60" s="509"/>
    </row>
    <row r="61" spans="2:27" ht="15" hidden="1" customHeight="1" outlineLevel="2" x14ac:dyDescent="0.25">
      <c r="B61" s="146">
        <v>24</v>
      </c>
      <c r="C61" s="148" t="s">
        <v>170</v>
      </c>
      <c r="D61" s="140">
        <f>Лист2!V211</f>
        <v>2817.9560000000001</v>
      </c>
      <c r="E61" s="140">
        <f>Лист2!W211</f>
        <v>2608.2861000000003</v>
      </c>
      <c r="F61" s="140">
        <f>Лист2!X211</f>
        <v>2441.9240999999997</v>
      </c>
      <c r="G61" s="10">
        <f t="shared" si="41"/>
        <v>0.93</v>
      </c>
      <c r="H61" s="58">
        <f t="shared" si="33"/>
        <v>-6.9999999999999951E-2</v>
      </c>
      <c r="I61" s="3">
        <f t="shared" si="25"/>
        <v>171</v>
      </c>
      <c r="J61" s="58">
        <f t="shared" si="34"/>
        <v>-0.55000000000000004</v>
      </c>
      <c r="K61" s="211">
        <v>25357.095410000002</v>
      </c>
      <c r="L61" s="109">
        <f t="shared" si="42"/>
        <v>9.6999999999999993</v>
      </c>
      <c r="M61" s="58">
        <f t="shared" si="35"/>
        <v>0.38</v>
      </c>
      <c r="N61" s="116">
        <f>Лист2!U211</f>
        <v>19</v>
      </c>
      <c r="O61" s="59">
        <f t="shared" si="36"/>
        <v>137</v>
      </c>
      <c r="P61" s="58">
        <f t="shared" si="37"/>
        <v>-0.25</v>
      </c>
      <c r="Q61" s="64">
        <f t="shared" si="28"/>
        <v>-0.62</v>
      </c>
      <c r="R61" s="64">
        <f t="shared" si="43"/>
        <v>0.13</v>
      </c>
      <c r="S61" s="26">
        <f t="shared" si="39"/>
        <v>2</v>
      </c>
      <c r="T61" s="26">
        <f t="shared" si="40"/>
        <v>10</v>
      </c>
      <c r="U61" s="23">
        <f t="shared" si="29"/>
        <v>0</v>
      </c>
      <c r="V61" s="19">
        <f t="shared" si="30"/>
        <v>0</v>
      </c>
      <c r="W61" s="23">
        <f t="shared" si="31"/>
        <v>0</v>
      </c>
      <c r="X61" s="17" t="str">
        <f t="shared" si="32"/>
        <v>ВА</v>
      </c>
      <c r="Y61" s="1"/>
      <c r="Z61" s="134"/>
      <c r="AA61" s="509"/>
    </row>
    <row r="62" spans="2:27" ht="15" hidden="1" customHeight="1" outlineLevel="2" x14ac:dyDescent="0.25">
      <c r="B62" s="146">
        <v>25</v>
      </c>
      <c r="C62" s="148" t="s">
        <v>171</v>
      </c>
      <c r="D62" s="140">
        <f>Лист2!V226</f>
        <v>1677.5465999999999</v>
      </c>
      <c r="E62" s="140">
        <f>Лист2!W226</f>
        <v>1747.5948000000001</v>
      </c>
      <c r="F62" s="140">
        <f>Лист2!X226</f>
        <v>2013.3702000000001</v>
      </c>
      <c r="G62" s="10">
        <f t="shared" si="41"/>
        <v>1.04</v>
      </c>
      <c r="H62" s="58">
        <f t="shared" si="33"/>
        <v>4.0000000000000036E-2</v>
      </c>
      <c r="I62" s="3">
        <f t="shared" si="25"/>
        <v>210</v>
      </c>
      <c r="J62" s="58">
        <f t="shared" si="34"/>
        <v>-0.91</v>
      </c>
      <c r="K62" s="211">
        <v>11827.826840000002</v>
      </c>
      <c r="L62" s="109">
        <f t="shared" si="42"/>
        <v>6.8</v>
      </c>
      <c r="M62" s="58">
        <f t="shared" si="35"/>
        <v>0.56000000000000005</v>
      </c>
      <c r="N62" s="116">
        <f>Лист2!U226</f>
        <v>11</v>
      </c>
      <c r="O62" s="59">
        <f t="shared" si="36"/>
        <v>159</v>
      </c>
      <c r="P62" s="58">
        <f t="shared" si="37"/>
        <v>-0.13</v>
      </c>
      <c r="Q62" s="64">
        <f t="shared" si="28"/>
        <v>-0.87</v>
      </c>
      <c r="R62" s="64">
        <f t="shared" si="43"/>
        <v>0.43000000000000005</v>
      </c>
      <c r="S62" s="26">
        <f t="shared" si="39"/>
        <v>2</v>
      </c>
      <c r="T62" s="26">
        <f t="shared" si="40"/>
        <v>10</v>
      </c>
      <c r="U62" s="23">
        <f t="shared" si="29"/>
        <v>0</v>
      </c>
      <c r="V62" s="19">
        <f t="shared" si="30"/>
        <v>0</v>
      </c>
      <c r="W62" s="23">
        <f t="shared" si="31"/>
        <v>0</v>
      </c>
      <c r="X62" s="17" t="str">
        <f t="shared" si="32"/>
        <v>ВА</v>
      </c>
      <c r="Y62" s="1"/>
      <c r="Z62" s="134"/>
      <c r="AA62" s="509"/>
    </row>
    <row r="63" spans="2:27" ht="15" hidden="1" customHeight="1" outlineLevel="2" x14ac:dyDescent="0.25">
      <c r="B63" s="146">
        <v>26</v>
      </c>
      <c r="C63" s="148" t="s">
        <v>172</v>
      </c>
      <c r="D63" s="140">
        <f>Лист2!V239</f>
        <v>3410.1424000000002</v>
      </c>
      <c r="E63" s="140">
        <f>Лист2!W239</f>
        <v>3303.0538999999999</v>
      </c>
      <c r="F63" s="140">
        <f>Лист2!X239</f>
        <v>2939.2695999999996</v>
      </c>
      <c r="G63" s="10">
        <f t="shared" si="41"/>
        <v>0.97</v>
      </c>
      <c r="H63" s="58">
        <f t="shared" si="33"/>
        <v>-3.0000000000000027E-2</v>
      </c>
      <c r="I63" s="3">
        <f t="shared" si="25"/>
        <v>162</v>
      </c>
      <c r="J63" s="58">
        <f t="shared" si="34"/>
        <v>-0.47</v>
      </c>
      <c r="K63" s="211">
        <v>25016.193569999999</v>
      </c>
      <c r="L63" s="109">
        <f t="shared" si="42"/>
        <v>7.6</v>
      </c>
      <c r="M63" s="58">
        <f t="shared" si="35"/>
        <v>0.51</v>
      </c>
      <c r="N63" s="116">
        <f>Лист2!U239</f>
        <v>20.700000000000003</v>
      </c>
      <c r="O63" s="59">
        <f t="shared" si="36"/>
        <v>160</v>
      </c>
      <c r="P63" s="58">
        <f t="shared" si="37"/>
        <v>-0.13</v>
      </c>
      <c r="Q63" s="64">
        <f t="shared" si="28"/>
        <v>-0.5</v>
      </c>
      <c r="R63" s="64">
        <f t="shared" si="43"/>
        <v>0.38</v>
      </c>
      <c r="S63" s="26">
        <f t="shared" si="39"/>
        <v>2</v>
      </c>
      <c r="T63" s="26">
        <f t="shared" si="40"/>
        <v>10</v>
      </c>
      <c r="U63" s="23">
        <f t="shared" si="29"/>
        <v>0</v>
      </c>
      <c r="V63" s="19">
        <f t="shared" si="30"/>
        <v>0</v>
      </c>
      <c r="W63" s="23">
        <f t="shared" si="31"/>
        <v>0</v>
      </c>
      <c r="X63" s="17" t="str">
        <f t="shared" si="32"/>
        <v>ВА</v>
      </c>
      <c r="Y63" s="1"/>
      <c r="Z63" s="134"/>
      <c r="AA63" s="509"/>
    </row>
    <row r="64" spans="2:27" ht="15" hidden="1" customHeight="1" outlineLevel="2" x14ac:dyDescent="0.25">
      <c r="B64" s="146">
        <v>27</v>
      </c>
      <c r="C64" s="148" t="s">
        <v>173</v>
      </c>
      <c r="D64" s="140">
        <f>Лист2!V215</f>
        <v>2365.5407</v>
      </c>
      <c r="E64" s="140">
        <f>Лист2!W215</f>
        <v>2366.6859000000004</v>
      </c>
      <c r="F64" s="140">
        <f>Лист2!X215</f>
        <v>1746.1353999999999</v>
      </c>
      <c r="G64" s="10">
        <f t="shared" si="41"/>
        <v>1</v>
      </c>
      <c r="H64" s="58">
        <f t="shared" si="33"/>
        <v>0</v>
      </c>
      <c r="I64" s="3">
        <f t="shared" si="25"/>
        <v>135</v>
      </c>
      <c r="J64" s="58">
        <f t="shared" si="34"/>
        <v>-0.23</v>
      </c>
      <c r="K64" s="211">
        <v>25849.925430000003</v>
      </c>
      <c r="L64" s="109">
        <f t="shared" si="42"/>
        <v>10.9</v>
      </c>
      <c r="M64" s="58">
        <f t="shared" si="35"/>
        <v>0.3</v>
      </c>
      <c r="N64" s="116">
        <f>Лист2!U215</f>
        <v>24</v>
      </c>
      <c r="O64" s="59">
        <f t="shared" si="36"/>
        <v>99</v>
      </c>
      <c r="P64" s="58">
        <f t="shared" si="37"/>
        <v>-0.46</v>
      </c>
      <c r="Q64" s="64">
        <f t="shared" si="28"/>
        <v>-0.23</v>
      </c>
      <c r="R64" s="64">
        <f t="shared" si="43"/>
        <v>-0.16000000000000003</v>
      </c>
      <c r="S64" s="26">
        <f t="shared" si="39"/>
        <v>2</v>
      </c>
      <c r="T64" s="26">
        <f t="shared" si="40"/>
        <v>20</v>
      </c>
      <c r="U64" s="23">
        <f t="shared" si="29"/>
        <v>0</v>
      </c>
      <c r="V64" s="19">
        <f t="shared" si="30"/>
        <v>0</v>
      </c>
      <c r="W64" s="23" t="str">
        <f t="shared" si="31"/>
        <v>ВВ</v>
      </c>
      <c r="X64" s="17">
        <f t="shared" si="32"/>
        <v>0</v>
      </c>
      <c r="Y64" s="1"/>
      <c r="Z64" s="134"/>
      <c r="AA64" s="509"/>
    </row>
    <row r="65" spans="2:27" ht="15" hidden="1" customHeight="1" outlineLevel="2" x14ac:dyDescent="0.25">
      <c r="B65" s="146">
        <v>28</v>
      </c>
      <c r="C65" s="148" t="s">
        <v>174</v>
      </c>
      <c r="D65" s="140">
        <f>Лист2!V218</f>
        <v>1150.7433000000001</v>
      </c>
      <c r="E65" s="140">
        <f>Лист2!W218</f>
        <v>1081.3642</v>
      </c>
      <c r="F65" s="140">
        <f>Лист2!X218</f>
        <v>1062.4299000000001</v>
      </c>
      <c r="G65" s="10">
        <f t="shared" si="41"/>
        <v>0.94</v>
      </c>
      <c r="H65" s="58">
        <f t="shared" si="33"/>
        <v>-6.0000000000000053E-2</v>
      </c>
      <c r="I65" s="3">
        <f t="shared" si="25"/>
        <v>179</v>
      </c>
      <c r="J65" s="58">
        <f t="shared" si="34"/>
        <v>-0.63</v>
      </c>
      <c r="K65" s="211">
        <v>10552.44498</v>
      </c>
      <c r="L65" s="109">
        <f t="shared" si="42"/>
        <v>9.8000000000000007</v>
      </c>
      <c r="M65" s="58">
        <f t="shared" si="35"/>
        <v>0.37</v>
      </c>
      <c r="N65" s="116">
        <f>Лист2!U218</f>
        <v>8</v>
      </c>
      <c r="O65" s="59">
        <f t="shared" si="36"/>
        <v>135</v>
      </c>
      <c r="P65" s="58">
        <f t="shared" si="37"/>
        <v>-0.26</v>
      </c>
      <c r="Q65" s="64">
        <f t="shared" si="28"/>
        <v>-0.69000000000000006</v>
      </c>
      <c r="R65" s="64">
        <f t="shared" si="43"/>
        <v>0.10999999999999999</v>
      </c>
      <c r="S65" s="26">
        <f t="shared" si="39"/>
        <v>2</v>
      </c>
      <c r="T65" s="26">
        <f t="shared" si="40"/>
        <v>10</v>
      </c>
      <c r="U65" s="23">
        <f t="shared" si="29"/>
        <v>0</v>
      </c>
      <c r="V65" s="19">
        <f t="shared" si="30"/>
        <v>0</v>
      </c>
      <c r="W65" s="23">
        <f t="shared" si="31"/>
        <v>0</v>
      </c>
      <c r="X65" s="17" t="str">
        <f t="shared" si="32"/>
        <v>ВА</v>
      </c>
      <c r="Y65" s="1"/>
      <c r="Z65" s="134"/>
      <c r="AA65" s="509"/>
    </row>
    <row r="66" spans="2:27" ht="15" hidden="1" customHeight="1" outlineLevel="2" x14ac:dyDescent="0.25">
      <c r="B66" s="146">
        <v>29</v>
      </c>
      <c r="C66" s="148" t="s">
        <v>175</v>
      </c>
      <c r="D66" s="140">
        <f>Лист2!V221</f>
        <v>991.70629999999994</v>
      </c>
      <c r="E66" s="140">
        <f>Лист2!W221</f>
        <v>957.71590000000003</v>
      </c>
      <c r="F66" s="140">
        <f>Лист2!X221</f>
        <v>540.01019999999994</v>
      </c>
      <c r="G66" s="10">
        <f t="shared" si="41"/>
        <v>0.97</v>
      </c>
      <c r="H66" s="58">
        <f t="shared" si="33"/>
        <v>-3.0000000000000027E-2</v>
      </c>
      <c r="I66" s="3">
        <f t="shared" si="25"/>
        <v>103</v>
      </c>
      <c r="J66" s="58">
        <f t="shared" si="34"/>
        <v>0.06</v>
      </c>
      <c r="K66" s="211">
        <v>13160.39683</v>
      </c>
      <c r="L66" s="109">
        <f t="shared" si="42"/>
        <v>13.7</v>
      </c>
      <c r="M66" s="58">
        <f t="shared" si="35"/>
        <v>0.12</v>
      </c>
      <c r="N66" s="116">
        <f>Лист2!U221</f>
        <v>10.8</v>
      </c>
      <c r="O66" s="59">
        <f t="shared" si="36"/>
        <v>89</v>
      </c>
      <c r="P66" s="58">
        <f t="shared" si="37"/>
        <v>-0.51</v>
      </c>
      <c r="Q66" s="64">
        <f t="shared" si="28"/>
        <v>2.9999999999999971E-2</v>
      </c>
      <c r="R66" s="64">
        <f t="shared" si="43"/>
        <v>-0.39</v>
      </c>
      <c r="S66" s="26">
        <f t="shared" si="39"/>
        <v>1</v>
      </c>
      <c r="T66" s="26">
        <f t="shared" si="40"/>
        <v>20</v>
      </c>
      <c r="U66" s="23" t="str">
        <f t="shared" si="29"/>
        <v>АВ</v>
      </c>
      <c r="V66" s="19">
        <f t="shared" si="30"/>
        <v>0</v>
      </c>
      <c r="W66" s="23">
        <f t="shared" si="31"/>
        <v>0</v>
      </c>
      <c r="X66" s="17">
        <f t="shared" si="32"/>
        <v>0</v>
      </c>
      <c r="Y66" s="1"/>
      <c r="Z66" s="134"/>
      <c r="AA66" s="509"/>
    </row>
    <row r="67" spans="2:27" ht="15" hidden="1" customHeight="1" outlineLevel="2" x14ac:dyDescent="0.25">
      <c r="B67" s="146">
        <v>30</v>
      </c>
      <c r="C67" s="148" t="s">
        <v>176</v>
      </c>
      <c r="D67" s="140">
        <f>Лист2!V224</f>
        <v>764.94190000000003</v>
      </c>
      <c r="E67" s="140">
        <f>Лист2!W224</f>
        <v>802.66970000000003</v>
      </c>
      <c r="F67" s="140">
        <f>Лист2!X224</f>
        <v>549.93200000000002</v>
      </c>
      <c r="G67" s="10">
        <f t="shared" si="41"/>
        <v>1.05</v>
      </c>
      <c r="H67" s="58">
        <f t="shared" si="33"/>
        <v>5.0000000000000044E-2</v>
      </c>
      <c r="I67" s="3">
        <f t="shared" si="25"/>
        <v>125</v>
      </c>
      <c r="J67" s="58">
        <f t="shared" si="34"/>
        <v>-0.14000000000000001</v>
      </c>
      <c r="K67" s="211">
        <v>8611.2317300000013</v>
      </c>
      <c r="L67" s="109">
        <f t="shared" si="42"/>
        <v>10.7</v>
      </c>
      <c r="M67" s="58">
        <f t="shared" si="35"/>
        <v>0.31</v>
      </c>
      <c r="N67" s="116">
        <f>Лист2!U224</f>
        <v>7.4</v>
      </c>
      <c r="O67" s="59">
        <f t="shared" si="36"/>
        <v>108</v>
      </c>
      <c r="P67" s="58">
        <f t="shared" si="37"/>
        <v>-0.41</v>
      </c>
      <c r="Q67" s="64">
        <f t="shared" si="28"/>
        <v>-8.9999999999999969E-2</v>
      </c>
      <c r="R67" s="64">
        <f t="shared" si="43"/>
        <v>-9.9999999999999978E-2</v>
      </c>
      <c r="S67" s="26">
        <f t="shared" si="39"/>
        <v>2</v>
      </c>
      <c r="T67" s="26">
        <f t="shared" si="40"/>
        <v>20</v>
      </c>
      <c r="U67" s="23">
        <f t="shared" si="29"/>
        <v>0</v>
      </c>
      <c r="V67" s="19">
        <f t="shared" si="30"/>
        <v>0</v>
      </c>
      <c r="W67" s="23" t="str">
        <f t="shared" si="31"/>
        <v>ВВ</v>
      </c>
      <c r="X67" s="17">
        <f t="shared" si="32"/>
        <v>0</v>
      </c>
      <c r="Y67" s="1"/>
      <c r="Z67" s="134"/>
      <c r="AA67" s="509"/>
    </row>
    <row r="68" spans="2:27" ht="15" hidden="1" customHeight="1" outlineLevel="2" x14ac:dyDescent="0.25">
      <c r="B68" s="146">
        <v>31</v>
      </c>
      <c r="C68" s="148" t="s">
        <v>177</v>
      </c>
      <c r="D68" s="140">
        <f>Лист2!V227</f>
        <v>845.21040000000005</v>
      </c>
      <c r="E68" s="140">
        <f>Лист2!W227</f>
        <v>780.77610000000004</v>
      </c>
      <c r="F68" s="140">
        <f>Лист2!X227</f>
        <v>936.60979999999995</v>
      </c>
      <c r="G68" s="10">
        <f t="shared" si="41"/>
        <v>0.92</v>
      </c>
      <c r="H68" s="58">
        <f t="shared" si="33"/>
        <v>-7.999999999999996E-2</v>
      </c>
      <c r="I68" s="3">
        <f t="shared" si="25"/>
        <v>219</v>
      </c>
      <c r="J68" s="58">
        <f t="shared" si="34"/>
        <v>-0.99</v>
      </c>
      <c r="K68" s="211">
        <v>7359.8057099999996</v>
      </c>
      <c r="L68" s="109">
        <f t="shared" si="42"/>
        <v>9.4</v>
      </c>
      <c r="M68" s="58">
        <f t="shared" si="35"/>
        <v>0.4</v>
      </c>
      <c r="N68" s="116">
        <f>Лист2!U227</f>
        <v>5</v>
      </c>
      <c r="O68" s="59">
        <f t="shared" si="36"/>
        <v>156</v>
      </c>
      <c r="P68" s="58">
        <f t="shared" si="37"/>
        <v>-0.15</v>
      </c>
      <c r="Q68" s="64">
        <f t="shared" si="28"/>
        <v>-1.0699999999999998</v>
      </c>
      <c r="R68" s="64">
        <f t="shared" si="43"/>
        <v>0.25</v>
      </c>
      <c r="S68" s="26">
        <f t="shared" si="39"/>
        <v>2</v>
      </c>
      <c r="T68" s="26">
        <f t="shared" si="40"/>
        <v>10</v>
      </c>
      <c r="U68" s="23">
        <f t="shared" si="29"/>
        <v>0</v>
      </c>
      <c r="V68" s="19">
        <f t="shared" si="30"/>
        <v>0</v>
      </c>
      <c r="W68" s="23">
        <f t="shared" si="31"/>
        <v>0</v>
      </c>
      <c r="X68" s="17" t="str">
        <f t="shared" si="32"/>
        <v>ВА</v>
      </c>
      <c r="Y68" s="1"/>
      <c r="Z68" s="134"/>
      <c r="AA68" s="509"/>
    </row>
    <row r="69" spans="2:27" ht="15" hidden="1" customHeight="1" outlineLevel="2" x14ac:dyDescent="0.25">
      <c r="B69" s="146">
        <v>32</v>
      </c>
      <c r="C69" s="148" t="s">
        <v>178</v>
      </c>
      <c r="D69" s="140">
        <f>Лист2!V228</f>
        <v>2752.5475999999999</v>
      </c>
      <c r="E69" s="140">
        <f>Лист2!W228</f>
        <v>2624.5023999999999</v>
      </c>
      <c r="F69" s="140">
        <f>Лист2!X228</f>
        <v>1862.4313000000002</v>
      </c>
      <c r="G69" s="10">
        <f t="shared" si="41"/>
        <v>0.95</v>
      </c>
      <c r="H69" s="58">
        <f t="shared" si="33"/>
        <v>-5.0000000000000044E-2</v>
      </c>
      <c r="I69" s="3">
        <f t="shared" si="25"/>
        <v>130</v>
      </c>
      <c r="J69" s="58">
        <f t="shared" si="34"/>
        <v>-0.18</v>
      </c>
      <c r="K69" s="211">
        <v>19563.848099999999</v>
      </c>
      <c r="L69" s="109">
        <f t="shared" si="42"/>
        <v>7.5</v>
      </c>
      <c r="M69" s="58">
        <f t="shared" si="35"/>
        <v>0.52</v>
      </c>
      <c r="N69" s="116">
        <f>Лист2!U228</f>
        <v>17</v>
      </c>
      <c r="O69" s="59">
        <f t="shared" si="36"/>
        <v>154</v>
      </c>
      <c r="P69" s="58">
        <f t="shared" si="37"/>
        <v>-0.16</v>
      </c>
      <c r="Q69" s="64">
        <f t="shared" si="28"/>
        <v>-0.23000000000000004</v>
      </c>
      <c r="R69" s="64">
        <f t="shared" si="43"/>
        <v>0.36</v>
      </c>
      <c r="S69" s="26">
        <f t="shared" si="39"/>
        <v>2</v>
      </c>
      <c r="T69" s="26">
        <f t="shared" si="40"/>
        <v>10</v>
      </c>
      <c r="U69" s="23">
        <f t="shared" si="29"/>
        <v>0</v>
      </c>
      <c r="V69" s="19">
        <f t="shared" si="30"/>
        <v>0</v>
      </c>
      <c r="W69" s="23">
        <f t="shared" si="31"/>
        <v>0</v>
      </c>
      <c r="X69" s="17" t="str">
        <f t="shared" si="32"/>
        <v>ВА</v>
      </c>
      <c r="Y69" s="1"/>
      <c r="Z69" s="134"/>
      <c r="AA69" s="509"/>
    </row>
    <row r="70" spans="2:27" ht="15" hidden="1" customHeight="1" outlineLevel="2" x14ac:dyDescent="0.25">
      <c r="B70" s="146">
        <v>33</v>
      </c>
      <c r="C70" s="148" t="s">
        <v>179</v>
      </c>
      <c r="D70" s="140">
        <f>Лист2!V230</f>
        <v>3745.8199999999997</v>
      </c>
      <c r="E70" s="140">
        <f>Лист2!W230</f>
        <v>3575.2919999999999</v>
      </c>
      <c r="F70" s="140">
        <f>Лист2!X230</f>
        <v>1956.5124000000001</v>
      </c>
      <c r="G70" s="10">
        <f t="shared" si="41"/>
        <v>0.95</v>
      </c>
      <c r="H70" s="58">
        <f t="shared" si="33"/>
        <v>-5.0000000000000044E-2</v>
      </c>
      <c r="I70" s="3">
        <f t="shared" si="25"/>
        <v>100</v>
      </c>
      <c r="J70" s="58">
        <f t="shared" si="34"/>
        <v>0.09</v>
      </c>
      <c r="K70" s="211">
        <v>21033.541040000004</v>
      </c>
      <c r="L70" s="109">
        <f t="shared" si="42"/>
        <v>5.9</v>
      </c>
      <c r="M70" s="58">
        <f t="shared" si="35"/>
        <v>0.62</v>
      </c>
      <c r="N70" s="116">
        <f>Лист2!U230</f>
        <v>20.5</v>
      </c>
      <c r="O70" s="59">
        <f t="shared" si="36"/>
        <v>174</v>
      </c>
      <c r="P70" s="58">
        <f t="shared" si="37"/>
        <v>-0.05</v>
      </c>
      <c r="Q70" s="64">
        <f t="shared" si="28"/>
        <v>3.9999999999999952E-2</v>
      </c>
      <c r="R70" s="64">
        <f t="shared" si="43"/>
        <v>0.56999999999999995</v>
      </c>
      <c r="S70" s="26">
        <f t="shared" si="39"/>
        <v>1</v>
      </c>
      <c r="T70" s="26">
        <f t="shared" si="40"/>
        <v>10</v>
      </c>
      <c r="U70" s="23">
        <f t="shared" si="29"/>
        <v>0</v>
      </c>
      <c r="V70" s="19" t="str">
        <f t="shared" si="30"/>
        <v>АА</v>
      </c>
      <c r="W70" s="23">
        <f t="shared" si="31"/>
        <v>0</v>
      </c>
      <c r="X70" s="17">
        <f t="shared" si="32"/>
        <v>0</v>
      </c>
      <c r="Y70" s="1"/>
      <c r="Z70" s="134"/>
      <c r="AA70" s="509"/>
    </row>
    <row r="71" spans="2:27" ht="15" hidden="1" customHeight="1" outlineLevel="2" x14ac:dyDescent="0.25">
      <c r="B71" s="146">
        <v>34</v>
      </c>
      <c r="C71" s="148" t="s">
        <v>180</v>
      </c>
      <c r="D71" s="140">
        <f>Лист2!V233</f>
        <v>2670.7084</v>
      </c>
      <c r="E71" s="140">
        <f>Лист2!W233</f>
        <v>2712.9146000000001</v>
      </c>
      <c r="F71" s="140">
        <f>Лист2!X233</f>
        <v>2607.0581000000002</v>
      </c>
      <c r="G71" s="10">
        <f t="shared" si="41"/>
        <v>1.02</v>
      </c>
      <c r="H71" s="58">
        <f t="shared" si="33"/>
        <v>2.0000000000000018E-2</v>
      </c>
      <c r="I71" s="3">
        <f t="shared" si="25"/>
        <v>175</v>
      </c>
      <c r="J71" s="58">
        <f t="shared" si="34"/>
        <v>-0.59</v>
      </c>
      <c r="K71" s="211">
        <v>16664.162110000001</v>
      </c>
      <c r="L71" s="109">
        <f t="shared" si="42"/>
        <v>6.1</v>
      </c>
      <c r="M71" s="58">
        <f t="shared" si="35"/>
        <v>0.61</v>
      </c>
      <c r="N71" s="116">
        <f>Лист2!U233</f>
        <v>16.5</v>
      </c>
      <c r="O71" s="59">
        <f t="shared" si="36"/>
        <v>164</v>
      </c>
      <c r="P71" s="58">
        <f t="shared" si="37"/>
        <v>-0.1</v>
      </c>
      <c r="Q71" s="64">
        <f t="shared" si="28"/>
        <v>-0.56999999999999995</v>
      </c>
      <c r="R71" s="64">
        <f t="shared" si="43"/>
        <v>0.51</v>
      </c>
      <c r="S71" s="26">
        <f t="shared" si="39"/>
        <v>2</v>
      </c>
      <c r="T71" s="26">
        <f t="shared" si="40"/>
        <v>10</v>
      </c>
      <c r="U71" s="23">
        <f t="shared" si="29"/>
        <v>0</v>
      </c>
      <c r="V71" s="19">
        <f t="shared" si="30"/>
        <v>0</v>
      </c>
      <c r="W71" s="23">
        <f t="shared" si="31"/>
        <v>0</v>
      </c>
      <c r="X71" s="17" t="str">
        <f t="shared" si="32"/>
        <v>ВА</v>
      </c>
      <c r="Y71" s="1"/>
      <c r="Z71" s="134"/>
      <c r="AA71" s="509"/>
    </row>
    <row r="72" spans="2:27" ht="15" hidden="1" customHeight="1" outlineLevel="2" x14ac:dyDescent="0.25">
      <c r="B72" s="146">
        <v>35</v>
      </c>
      <c r="C72" s="148" t="s">
        <v>181</v>
      </c>
      <c r="D72" s="140">
        <f>Лист2!V235</f>
        <v>3579.1984000000002</v>
      </c>
      <c r="E72" s="140">
        <f>Лист2!W235</f>
        <v>2766.6858000000002</v>
      </c>
      <c r="F72" s="140">
        <f>Лист2!X235</f>
        <v>4291.7929000000004</v>
      </c>
      <c r="G72" s="10">
        <f t="shared" si="41"/>
        <v>0.77</v>
      </c>
      <c r="H72" s="58">
        <f t="shared" si="33"/>
        <v>-0.22999999999999998</v>
      </c>
      <c r="I72" s="3">
        <f t="shared" si="25"/>
        <v>283</v>
      </c>
      <c r="J72" s="58">
        <f t="shared" si="34"/>
        <v>-1.57</v>
      </c>
      <c r="K72" s="211">
        <v>21021.183960000002</v>
      </c>
      <c r="L72" s="109">
        <f t="shared" si="42"/>
        <v>7.6</v>
      </c>
      <c r="M72" s="58">
        <f t="shared" si="35"/>
        <v>0.51</v>
      </c>
      <c r="N72" s="116">
        <f>Лист2!U235</f>
        <v>16.399999999999999</v>
      </c>
      <c r="O72" s="59">
        <f t="shared" si="36"/>
        <v>169</v>
      </c>
      <c r="P72" s="58">
        <f t="shared" si="37"/>
        <v>-0.08</v>
      </c>
      <c r="Q72" s="64">
        <f t="shared" si="28"/>
        <v>-1.8</v>
      </c>
      <c r="R72" s="64">
        <f t="shared" si="43"/>
        <v>0.43</v>
      </c>
      <c r="S72" s="26">
        <f t="shared" si="39"/>
        <v>2</v>
      </c>
      <c r="T72" s="26">
        <f t="shared" si="40"/>
        <v>10</v>
      </c>
      <c r="U72" s="23">
        <f t="shared" si="29"/>
        <v>0</v>
      </c>
      <c r="V72" s="19">
        <f t="shared" si="30"/>
        <v>0</v>
      </c>
      <c r="W72" s="23">
        <f t="shared" si="31"/>
        <v>0</v>
      </c>
      <c r="X72" s="17" t="str">
        <f t="shared" si="32"/>
        <v>ВА</v>
      </c>
      <c r="Y72" s="1"/>
      <c r="Z72" s="134"/>
      <c r="AA72" s="509"/>
    </row>
    <row r="73" spans="2:27" ht="15" hidden="1" customHeight="1" outlineLevel="2" x14ac:dyDescent="0.25">
      <c r="B73" s="146">
        <v>36</v>
      </c>
      <c r="C73" s="148" t="s">
        <v>182</v>
      </c>
      <c r="D73" s="140">
        <f>Лист2!V237</f>
        <v>3316.4605000000001</v>
      </c>
      <c r="E73" s="140">
        <f>Лист2!W237</f>
        <v>2886.1265999999996</v>
      </c>
      <c r="F73" s="140">
        <f>Лист2!X237</f>
        <v>2967.4573</v>
      </c>
      <c r="G73" s="10">
        <f t="shared" si="41"/>
        <v>0.87</v>
      </c>
      <c r="H73" s="58">
        <f t="shared" si="33"/>
        <v>-0.13</v>
      </c>
      <c r="I73" s="3">
        <f t="shared" si="25"/>
        <v>188</v>
      </c>
      <c r="J73" s="58">
        <f t="shared" si="34"/>
        <v>-0.71</v>
      </c>
      <c r="K73" s="211">
        <v>24778.80661</v>
      </c>
      <c r="L73" s="109">
        <f t="shared" si="42"/>
        <v>8.6</v>
      </c>
      <c r="M73" s="58">
        <f t="shared" si="35"/>
        <v>0.45</v>
      </c>
      <c r="N73" s="116">
        <f>Лист2!U237</f>
        <v>20.5</v>
      </c>
      <c r="O73" s="59">
        <f t="shared" si="36"/>
        <v>141</v>
      </c>
      <c r="P73" s="58">
        <f t="shared" si="37"/>
        <v>-0.23</v>
      </c>
      <c r="Q73" s="64">
        <f t="shared" si="28"/>
        <v>-0.84</v>
      </c>
      <c r="R73" s="64">
        <f t="shared" si="43"/>
        <v>0.22</v>
      </c>
      <c r="S73" s="26">
        <f t="shared" si="39"/>
        <v>2</v>
      </c>
      <c r="T73" s="26">
        <f t="shared" si="40"/>
        <v>10</v>
      </c>
      <c r="U73" s="23">
        <f t="shared" si="29"/>
        <v>0</v>
      </c>
      <c r="V73" s="19">
        <f t="shared" si="30"/>
        <v>0</v>
      </c>
      <c r="W73" s="23">
        <f t="shared" si="31"/>
        <v>0</v>
      </c>
      <c r="X73" s="17" t="str">
        <f t="shared" si="32"/>
        <v>ВА</v>
      </c>
      <c r="Y73" s="1"/>
      <c r="Z73" s="134"/>
      <c r="AA73" s="509"/>
    </row>
    <row r="74" spans="2:27" ht="15" hidden="1" customHeight="1" outlineLevel="2" x14ac:dyDescent="0.25">
      <c r="B74" s="146">
        <v>37</v>
      </c>
      <c r="C74" s="148" t="s">
        <v>183</v>
      </c>
      <c r="D74" s="140">
        <f>Лист2!V242</f>
        <v>4500.1122999999998</v>
      </c>
      <c r="E74" s="140">
        <f>Лист2!W242</f>
        <v>4365.1346000000003</v>
      </c>
      <c r="F74" s="140">
        <f>Лист2!X242</f>
        <v>3350.7203</v>
      </c>
      <c r="G74" s="10">
        <f t="shared" si="41"/>
        <v>0.97</v>
      </c>
      <c r="H74" s="58">
        <f t="shared" si="33"/>
        <v>-3.0000000000000027E-2</v>
      </c>
      <c r="I74" s="3">
        <f t="shared" si="25"/>
        <v>140</v>
      </c>
      <c r="J74" s="58">
        <f t="shared" si="34"/>
        <v>-0.27</v>
      </c>
      <c r="K74" s="211">
        <v>21140.65755</v>
      </c>
      <c r="L74" s="109">
        <f t="shared" si="42"/>
        <v>4.8</v>
      </c>
      <c r="M74" s="58">
        <f t="shared" si="35"/>
        <v>0.69</v>
      </c>
      <c r="N74" s="116">
        <f>Лист2!U242</f>
        <v>17.899999999999999</v>
      </c>
      <c r="O74" s="59">
        <f t="shared" si="36"/>
        <v>244</v>
      </c>
      <c r="P74" s="58">
        <f t="shared" si="37"/>
        <v>0.33</v>
      </c>
      <c r="Q74" s="64">
        <f t="shared" si="28"/>
        <v>-0.30000000000000004</v>
      </c>
      <c r="R74" s="64">
        <f t="shared" si="43"/>
        <v>1.02</v>
      </c>
      <c r="S74" s="26">
        <f t="shared" si="39"/>
        <v>2</v>
      </c>
      <c r="T74" s="26">
        <f t="shared" si="40"/>
        <v>10</v>
      </c>
      <c r="U74" s="23">
        <f t="shared" si="29"/>
        <v>0</v>
      </c>
      <c r="V74" s="19">
        <f t="shared" si="30"/>
        <v>0</v>
      </c>
      <c r="W74" s="23">
        <f t="shared" si="31"/>
        <v>0</v>
      </c>
      <c r="X74" s="17" t="str">
        <f t="shared" si="32"/>
        <v>ВА</v>
      </c>
      <c r="Y74" s="1"/>
      <c r="Z74" s="134"/>
      <c r="AA74" s="509"/>
    </row>
    <row r="75" spans="2:27" ht="15" hidden="1" customHeight="1" outlineLevel="2" x14ac:dyDescent="0.25">
      <c r="B75" s="146">
        <v>38</v>
      </c>
      <c r="C75" s="148" t="s">
        <v>184</v>
      </c>
      <c r="D75" s="140">
        <f>Лист2!V244</f>
        <v>4097.0272999999997</v>
      </c>
      <c r="E75" s="140">
        <f>Лист2!W244</f>
        <v>3962.9139</v>
      </c>
      <c r="F75" s="140">
        <f>Лист2!X244</f>
        <v>3799.2348999999999</v>
      </c>
      <c r="G75" s="10">
        <f t="shared" si="41"/>
        <v>0.97</v>
      </c>
      <c r="H75" s="58">
        <f t="shared" si="33"/>
        <v>-3.0000000000000027E-2</v>
      </c>
      <c r="I75" s="3">
        <f t="shared" si="25"/>
        <v>175</v>
      </c>
      <c r="J75" s="58">
        <f t="shared" si="34"/>
        <v>-0.59</v>
      </c>
      <c r="K75" s="211">
        <v>21707.831810000003</v>
      </c>
      <c r="L75" s="109">
        <f t="shared" si="42"/>
        <v>5.5</v>
      </c>
      <c r="M75" s="58">
        <f t="shared" si="35"/>
        <v>0.65</v>
      </c>
      <c r="N75" s="116">
        <f>Лист2!U244</f>
        <v>12.9</v>
      </c>
      <c r="O75" s="59">
        <f t="shared" si="36"/>
        <v>307</v>
      </c>
      <c r="P75" s="58">
        <f t="shared" si="37"/>
        <v>0.68</v>
      </c>
      <c r="Q75" s="64">
        <f t="shared" si="28"/>
        <v>-0.62</v>
      </c>
      <c r="R75" s="64">
        <f t="shared" si="43"/>
        <v>1.33</v>
      </c>
      <c r="S75" s="26">
        <f t="shared" si="39"/>
        <v>2</v>
      </c>
      <c r="T75" s="26">
        <f t="shared" si="40"/>
        <v>10</v>
      </c>
      <c r="U75" s="23">
        <f t="shared" si="29"/>
        <v>0</v>
      </c>
      <c r="V75" s="19">
        <f t="shared" si="30"/>
        <v>0</v>
      </c>
      <c r="W75" s="23">
        <f t="shared" si="31"/>
        <v>0</v>
      </c>
      <c r="X75" s="17" t="str">
        <f t="shared" si="32"/>
        <v>ВА</v>
      </c>
      <c r="Y75" s="1"/>
      <c r="Z75" s="134"/>
      <c r="AA75" s="509"/>
    </row>
    <row r="76" spans="2:27" ht="15" hidden="1" customHeight="1" outlineLevel="2" x14ac:dyDescent="0.25">
      <c r="B76" s="146">
        <v>39</v>
      </c>
      <c r="C76" s="148" t="s">
        <v>185</v>
      </c>
      <c r="D76" s="140">
        <f>Лист2!V246</f>
        <v>2817.4923999999996</v>
      </c>
      <c r="E76" s="140">
        <f>Лист2!W246</f>
        <v>2439.2521999999999</v>
      </c>
      <c r="F76" s="140">
        <f>Лист2!X246</f>
        <v>2127.7772</v>
      </c>
      <c r="G76" s="10">
        <f t="shared" si="41"/>
        <v>0.87</v>
      </c>
      <c r="H76" s="58">
        <f t="shared" si="33"/>
        <v>-0.13</v>
      </c>
      <c r="I76" s="3">
        <f t="shared" si="25"/>
        <v>159</v>
      </c>
      <c r="J76" s="58">
        <f t="shared" si="34"/>
        <v>-0.45</v>
      </c>
      <c r="K76" s="211">
        <v>14671.256730000001</v>
      </c>
      <c r="L76" s="109">
        <f t="shared" si="42"/>
        <v>6</v>
      </c>
      <c r="M76" s="58">
        <f t="shared" si="35"/>
        <v>0.62</v>
      </c>
      <c r="N76" s="116">
        <f>Лист2!U246</f>
        <v>12</v>
      </c>
      <c r="O76" s="59">
        <f t="shared" si="36"/>
        <v>203</v>
      </c>
      <c r="P76" s="58">
        <f t="shared" si="37"/>
        <v>0.11</v>
      </c>
      <c r="Q76" s="64">
        <f t="shared" si="28"/>
        <v>-0.58000000000000007</v>
      </c>
      <c r="R76" s="64">
        <f t="shared" si="43"/>
        <v>0.73</v>
      </c>
      <c r="S76" s="26">
        <f t="shared" si="39"/>
        <v>2</v>
      </c>
      <c r="T76" s="26">
        <f t="shared" si="40"/>
        <v>10</v>
      </c>
      <c r="U76" s="23">
        <f t="shared" si="29"/>
        <v>0</v>
      </c>
      <c r="V76" s="19">
        <f t="shared" si="30"/>
        <v>0</v>
      </c>
      <c r="W76" s="23">
        <f t="shared" si="31"/>
        <v>0</v>
      </c>
      <c r="X76" s="17" t="str">
        <f t="shared" si="32"/>
        <v>ВА</v>
      </c>
      <c r="Y76" s="1"/>
      <c r="Z76" s="134"/>
      <c r="AA76" s="509"/>
    </row>
    <row r="77" spans="2:27" ht="15.75" hidden="1" customHeight="1" outlineLevel="2" thickBot="1" x14ac:dyDescent="0.3">
      <c r="B77" s="152">
        <v>40</v>
      </c>
      <c r="C77" s="205" t="s">
        <v>186</v>
      </c>
      <c r="D77" s="191">
        <f>Лист2!V249</f>
        <v>3350.3874000000001</v>
      </c>
      <c r="E77" s="191">
        <f>Лист2!W249</f>
        <v>3118.5922999999998</v>
      </c>
      <c r="F77" s="191">
        <f>Лист2!X249</f>
        <v>2788.1509999999998</v>
      </c>
      <c r="G77" s="192">
        <f t="shared" si="41"/>
        <v>0.93</v>
      </c>
      <c r="H77" s="193">
        <f t="shared" si="33"/>
        <v>-6.9999999999999951E-2</v>
      </c>
      <c r="I77" s="194">
        <f t="shared" si="25"/>
        <v>163</v>
      </c>
      <c r="J77" s="193">
        <f t="shared" si="34"/>
        <v>-0.48</v>
      </c>
      <c r="K77" s="210">
        <v>18617.95118</v>
      </c>
      <c r="L77" s="195">
        <f t="shared" si="42"/>
        <v>6</v>
      </c>
      <c r="M77" s="193">
        <f t="shared" si="35"/>
        <v>0.62</v>
      </c>
      <c r="N77" s="196">
        <f>Лист2!U249</f>
        <v>14</v>
      </c>
      <c r="O77" s="197">
        <f t="shared" si="36"/>
        <v>223</v>
      </c>
      <c r="P77" s="193">
        <f t="shared" si="37"/>
        <v>0.22</v>
      </c>
      <c r="Q77" s="198">
        <f t="shared" si="28"/>
        <v>-0.54999999999999993</v>
      </c>
      <c r="R77" s="198">
        <f t="shared" si="43"/>
        <v>0.84</v>
      </c>
      <c r="S77" s="199">
        <f t="shared" si="39"/>
        <v>2</v>
      </c>
      <c r="T77" s="199">
        <f t="shared" si="40"/>
        <v>10</v>
      </c>
      <c r="U77" s="200">
        <f t="shared" si="29"/>
        <v>0</v>
      </c>
      <c r="V77" s="201">
        <f t="shared" si="30"/>
        <v>0</v>
      </c>
      <c r="W77" s="200">
        <f t="shared" si="31"/>
        <v>0</v>
      </c>
      <c r="X77" s="202" t="str">
        <f t="shared" si="32"/>
        <v>ВА</v>
      </c>
      <c r="Y77" s="1"/>
      <c r="Z77" s="134"/>
      <c r="AA77" s="509"/>
    </row>
    <row r="78" spans="2:27" ht="15" hidden="1" customHeight="1" outlineLevel="2" x14ac:dyDescent="0.25">
      <c r="B78" s="185">
        <v>41</v>
      </c>
      <c r="C78" s="186" t="s">
        <v>187</v>
      </c>
      <c r="D78" s="141">
        <f>Лист2!V282</f>
        <v>2716.3263999999999</v>
      </c>
      <c r="E78" s="141">
        <f>Лист2!W282</f>
        <v>2662.1925000000001</v>
      </c>
      <c r="F78" s="141">
        <f>Лист2!X282</f>
        <v>1970.2810999999999</v>
      </c>
      <c r="G78" s="184">
        <f t="shared" si="41"/>
        <v>0.98</v>
      </c>
      <c r="H78" s="183">
        <f t="shared" si="33"/>
        <v>-2.0000000000000018E-2</v>
      </c>
      <c r="I78" s="182">
        <f t="shared" si="25"/>
        <v>135</v>
      </c>
      <c r="J78" s="183">
        <f t="shared" si="34"/>
        <v>-0.23</v>
      </c>
      <c r="K78" s="209">
        <v>13225.700570000001</v>
      </c>
      <c r="L78" s="181">
        <f t="shared" si="42"/>
        <v>5</v>
      </c>
      <c r="M78" s="183">
        <f t="shared" si="35"/>
        <v>0.68</v>
      </c>
      <c r="N78" s="180">
        <f>Лист2!U282</f>
        <v>12</v>
      </c>
      <c r="O78" s="179">
        <f t="shared" si="36"/>
        <v>222</v>
      </c>
      <c r="P78" s="183">
        <f t="shared" si="37"/>
        <v>0.21</v>
      </c>
      <c r="Q78" s="178">
        <f t="shared" si="28"/>
        <v>-0.25</v>
      </c>
      <c r="R78" s="178">
        <f t="shared" si="43"/>
        <v>0.89</v>
      </c>
      <c r="S78" s="177">
        <f t="shared" si="39"/>
        <v>2</v>
      </c>
      <c r="T78" s="177">
        <f t="shared" si="40"/>
        <v>10</v>
      </c>
      <c r="U78" s="176">
        <f t="shared" si="29"/>
        <v>0</v>
      </c>
      <c r="V78" s="175">
        <f t="shared" si="30"/>
        <v>0</v>
      </c>
      <c r="W78" s="176">
        <f t="shared" si="31"/>
        <v>0</v>
      </c>
      <c r="X78" s="174" t="str">
        <f t="shared" si="32"/>
        <v>ВА</v>
      </c>
      <c r="Y78" s="1"/>
      <c r="Z78" s="134"/>
      <c r="AA78" s="509"/>
    </row>
    <row r="79" spans="2:27" ht="15" hidden="1" customHeight="1" outlineLevel="2" x14ac:dyDescent="0.25">
      <c r="B79" s="146">
        <v>42</v>
      </c>
      <c r="C79" s="148" t="s">
        <v>188</v>
      </c>
      <c r="D79" s="140">
        <f>Лист2!V252</f>
        <v>0</v>
      </c>
      <c r="E79" s="140">
        <f>Лист2!W252</f>
        <v>0</v>
      </c>
      <c r="F79" s="140">
        <f>Лист2!X252</f>
        <v>0</v>
      </c>
      <c r="G79" s="10">
        <f t="shared" si="41"/>
        <v>0</v>
      </c>
      <c r="H79" s="58">
        <f t="shared" si="33"/>
        <v>-1</v>
      </c>
      <c r="I79" s="3" t="e">
        <f t="shared" si="25"/>
        <v>#DIV/0!</v>
      </c>
      <c r="J79" s="58" t="e">
        <f t="shared" si="34"/>
        <v>#DIV/0!</v>
      </c>
      <c r="K79" s="211">
        <v>0</v>
      </c>
      <c r="L79" s="109" t="e">
        <f t="shared" si="42"/>
        <v>#DIV/0!</v>
      </c>
      <c r="M79" s="58" t="e">
        <f t="shared" si="35"/>
        <v>#DIV/0!</v>
      </c>
      <c r="N79" s="116">
        <f>Лист2!U252</f>
        <v>0</v>
      </c>
      <c r="O79" s="59" t="e">
        <f t="shared" si="36"/>
        <v>#DIV/0!</v>
      </c>
      <c r="P79" s="58" t="e">
        <f t="shared" si="37"/>
        <v>#DIV/0!</v>
      </c>
      <c r="Q79" s="64" t="e">
        <f t="shared" si="28"/>
        <v>#DIV/0!</v>
      </c>
      <c r="R79" s="64" t="e">
        <f t="shared" si="43"/>
        <v>#DIV/0!</v>
      </c>
      <c r="S79" s="26" t="e">
        <f t="shared" si="39"/>
        <v>#DIV/0!</v>
      </c>
      <c r="T79" s="26" t="e">
        <f t="shared" si="40"/>
        <v>#DIV/0!</v>
      </c>
      <c r="U79" s="23" t="e">
        <f t="shared" si="29"/>
        <v>#DIV/0!</v>
      </c>
      <c r="V79" s="19" t="e">
        <f t="shared" si="30"/>
        <v>#DIV/0!</v>
      </c>
      <c r="W79" s="23" t="e">
        <f t="shared" si="31"/>
        <v>#DIV/0!</v>
      </c>
      <c r="X79" s="17" t="e">
        <f t="shared" si="32"/>
        <v>#DIV/0!</v>
      </c>
      <c r="Y79" s="1"/>
      <c r="Z79" s="134"/>
      <c r="AA79" s="509"/>
    </row>
    <row r="80" spans="2:27" ht="15" hidden="1" customHeight="1" outlineLevel="2" x14ac:dyDescent="0.25">
      <c r="B80" s="146">
        <v>43</v>
      </c>
      <c r="C80" s="148" t="s">
        <v>189</v>
      </c>
      <c r="D80" s="140">
        <f>Лист2!V256</f>
        <v>2084.4058999999997</v>
      </c>
      <c r="E80" s="140">
        <f>Лист2!W256</f>
        <v>1860.4123</v>
      </c>
      <c r="F80" s="140">
        <f>Лист2!X256</f>
        <v>1807.0604000000001</v>
      </c>
      <c r="G80" s="10">
        <f t="shared" si="41"/>
        <v>0.89</v>
      </c>
      <c r="H80" s="58">
        <f t="shared" si="33"/>
        <v>-0.10999999999999999</v>
      </c>
      <c r="I80" s="3">
        <f t="shared" si="25"/>
        <v>177</v>
      </c>
      <c r="J80" s="58">
        <f t="shared" si="34"/>
        <v>-0.61</v>
      </c>
      <c r="K80" s="211">
        <v>9880.3490899999997</v>
      </c>
      <c r="L80" s="109">
        <f t="shared" si="42"/>
        <v>5.3</v>
      </c>
      <c r="M80" s="58">
        <f t="shared" si="35"/>
        <v>0.66</v>
      </c>
      <c r="N80" s="116">
        <f>Лист2!U256</f>
        <v>8</v>
      </c>
      <c r="O80" s="59">
        <f t="shared" si="36"/>
        <v>233</v>
      </c>
      <c r="P80" s="58">
        <f t="shared" si="37"/>
        <v>0.27</v>
      </c>
      <c r="Q80" s="64">
        <f t="shared" si="28"/>
        <v>-0.72</v>
      </c>
      <c r="R80" s="64">
        <f t="shared" si="43"/>
        <v>0.93</v>
      </c>
      <c r="S80" s="26">
        <f t="shared" si="39"/>
        <v>2</v>
      </c>
      <c r="T80" s="26">
        <f t="shared" si="40"/>
        <v>10</v>
      </c>
      <c r="U80" s="23">
        <f t="shared" si="29"/>
        <v>0</v>
      </c>
      <c r="V80" s="19">
        <f t="shared" si="30"/>
        <v>0</v>
      </c>
      <c r="W80" s="23">
        <f t="shared" si="31"/>
        <v>0</v>
      </c>
      <c r="X80" s="17" t="str">
        <f t="shared" si="32"/>
        <v>ВА</v>
      </c>
      <c r="Y80" s="1"/>
      <c r="Z80" s="134"/>
      <c r="AA80" s="509"/>
    </row>
    <row r="81" spans="2:27" ht="15" hidden="1" customHeight="1" outlineLevel="2" x14ac:dyDescent="0.25">
      <c r="B81" s="146">
        <v>44</v>
      </c>
      <c r="C81" s="148" t="s">
        <v>190</v>
      </c>
      <c r="D81" s="140">
        <f>Лист2!V258</f>
        <v>1195.3793000000001</v>
      </c>
      <c r="E81" s="140">
        <f>Лист2!W258</f>
        <v>1156.1259</v>
      </c>
      <c r="F81" s="140">
        <f>Лист2!X258</f>
        <v>808.58310000000006</v>
      </c>
      <c r="G81" s="10">
        <f t="shared" si="41"/>
        <v>0.97</v>
      </c>
      <c r="H81" s="58">
        <f t="shared" si="33"/>
        <v>-3.0000000000000027E-2</v>
      </c>
      <c r="I81" s="3">
        <f t="shared" si="25"/>
        <v>128</v>
      </c>
      <c r="J81" s="58">
        <f t="shared" si="34"/>
        <v>-0.16</v>
      </c>
      <c r="K81" s="211">
        <v>13656.055130000001</v>
      </c>
      <c r="L81" s="109">
        <f t="shared" si="42"/>
        <v>11.8</v>
      </c>
      <c r="M81" s="58">
        <f t="shared" si="35"/>
        <v>0.24</v>
      </c>
      <c r="N81" s="116">
        <f>Лист2!U258</f>
        <v>13</v>
      </c>
      <c r="O81" s="59">
        <f t="shared" si="36"/>
        <v>89</v>
      </c>
      <c r="P81" s="58">
        <f t="shared" si="37"/>
        <v>-0.51</v>
      </c>
      <c r="Q81" s="64">
        <f t="shared" si="28"/>
        <v>-0.19000000000000003</v>
      </c>
      <c r="R81" s="64">
        <f t="shared" si="43"/>
        <v>-0.27</v>
      </c>
      <c r="S81" s="26">
        <f t="shared" si="39"/>
        <v>2</v>
      </c>
      <c r="T81" s="26">
        <f t="shared" si="40"/>
        <v>20</v>
      </c>
      <c r="U81" s="23">
        <f t="shared" si="29"/>
        <v>0</v>
      </c>
      <c r="V81" s="19">
        <f t="shared" si="30"/>
        <v>0</v>
      </c>
      <c r="W81" s="23" t="str">
        <f t="shared" si="31"/>
        <v>ВВ</v>
      </c>
      <c r="X81" s="17">
        <f t="shared" si="32"/>
        <v>0</v>
      </c>
      <c r="Y81" s="1"/>
      <c r="Z81" s="134"/>
      <c r="AA81" s="509"/>
    </row>
    <row r="82" spans="2:27" ht="15" hidden="1" customHeight="1" outlineLevel="2" x14ac:dyDescent="0.25">
      <c r="B82" s="146">
        <v>45</v>
      </c>
      <c r="C82" s="148" t="s">
        <v>191</v>
      </c>
      <c r="D82" s="140">
        <f>Лист2!V260</f>
        <v>0</v>
      </c>
      <c r="E82" s="140">
        <f>Лист2!W260</f>
        <v>0</v>
      </c>
      <c r="F82" s="140">
        <f>Лист2!X260</f>
        <v>0</v>
      </c>
      <c r="G82" s="10">
        <f t="shared" si="41"/>
        <v>0</v>
      </c>
      <c r="H82" s="58">
        <f t="shared" si="33"/>
        <v>-1</v>
      </c>
      <c r="I82" s="3" t="e">
        <f t="shared" si="25"/>
        <v>#DIV/0!</v>
      </c>
      <c r="J82" s="58" t="e">
        <f t="shared" si="34"/>
        <v>#DIV/0!</v>
      </c>
      <c r="K82" s="211">
        <v>0</v>
      </c>
      <c r="L82" s="109" t="e">
        <f t="shared" si="42"/>
        <v>#DIV/0!</v>
      </c>
      <c r="M82" s="58" t="e">
        <f t="shared" si="35"/>
        <v>#DIV/0!</v>
      </c>
      <c r="N82" s="116">
        <f>Лист2!U260</f>
        <v>0</v>
      </c>
      <c r="O82" s="59" t="e">
        <f t="shared" si="36"/>
        <v>#DIV/0!</v>
      </c>
      <c r="P82" s="58" t="e">
        <f t="shared" si="37"/>
        <v>#DIV/0!</v>
      </c>
      <c r="Q82" s="64" t="e">
        <f t="shared" si="28"/>
        <v>#DIV/0!</v>
      </c>
      <c r="R82" s="64" t="e">
        <f t="shared" si="43"/>
        <v>#DIV/0!</v>
      </c>
      <c r="S82" s="26" t="e">
        <f t="shared" si="39"/>
        <v>#DIV/0!</v>
      </c>
      <c r="T82" s="26" t="e">
        <f t="shared" si="40"/>
        <v>#DIV/0!</v>
      </c>
      <c r="U82" s="23" t="e">
        <f t="shared" si="29"/>
        <v>#DIV/0!</v>
      </c>
      <c r="V82" s="19" t="e">
        <f t="shared" si="30"/>
        <v>#DIV/0!</v>
      </c>
      <c r="W82" s="23" t="e">
        <f t="shared" si="31"/>
        <v>#DIV/0!</v>
      </c>
      <c r="X82" s="17" t="e">
        <f t="shared" si="32"/>
        <v>#DIV/0!</v>
      </c>
      <c r="Y82" s="1"/>
      <c r="Z82" s="134"/>
      <c r="AA82" s="509"/>
    </row>
    <row r="83" spans="2:27" ht="15" hidden="1" customHeight="1" outlineLevel="2" x14ac:dyDescent="0.25">
      <c r="B83" s="146">
        <v>46</v>
      </c>
      <c r="C83" s="148" t="s">
        <v>192</v>
      </c>
      <c r="D83" s="140">
        <f>Лист2!V262</f>
        <v>3844.9258</v>
      </c>
      <c r="E83" s="140">
        <f>Лист2!W262</f>
        <v>4118.1466999999993</v>
      </c>
      <c r="F83" s="140">
        <f>Лист2!X262</f>
        <v>2412.0342000000001</v>
      </c>
      <c r="G83" s="10">
        <f t="shared" si="41"/>
        <v>1.07</v>
      </c>
      <c r="H83" s="58">
        <f t="shared" si="33"/>
        <v>7.0000000000000062E-2</v>
      </c>
      <c r="I83" s="3">
        <f t="shared" si="25"/>
        <v>107</v>
      </c>
      <c r="J83" s="58">
        <f t="shared" si="34"/>
        <v>0.03</v>
      </c>
      <c r="K83" s="211">
        <v>27956.442019999999</v>
      </c>
      <c r="L83" s="109">
        <f t="shared" si="42"/>
        <v>6.8</v>
      </c>
      <c r="M83" s="58">
        <f t="shared" si="35"/>
        <v>0.56000000000000005</v>
      </c>
      <c r="N83" s="116">
        <f>Лист2!U262</f>
        <v>26</v>
      </c>
      <c r="O83" s="59">
        <f t="shared" si="36"/>
        <v>158</v>
      </c>
      <c r="P83" s="58">
        <f t="shared" si="37"/>
        <v>-0.14000000000000001</v>
      </c>
      <c r="Q83" s="64">
        <f t="shared" si="28"/>
        <v>0.10000000000000006</v>
      </c>
      <c r="R83" s="64">
        <f t="shared" si="43"/>
        <v>0.42000000000000004</v>
      </c>
      <c r="S83" s="26">
        <f t="shared" si="39"/>
        <v>1</v>
      </c>
      <c r="T83" s="26">
        <f t="shared" si="40"/>
        <v>10</v>
      </c>
      <c r="U83" s="23">
        <f t="shared" si="29"/>
        <v>0</v>
      </c>
      <c r="V83" s="19" t="str">
        <f t="shared" si="30"/>
        <v>АА</v>
      </c>
      <c r="W83" s="23">
        <f t="shared" si="31"/>
        <v>0</v>
      </c>
      <c r="X83" s="17">
        <f t="shared" si="32"/>
        <v>0</v>
      </c>
      <c r="Y83" s="1"/>
      <c r="Z83" s="134"/>
      <c r="AA83" s="509"/>
    </row>
    <row r="84" spans="2:27" ht="15" hidden="1" customHeight="1" outlineLevel="2" x14ac:dyDescent="0.25">
      <c r="B84" s="146">
        <v>47</v>
      </c>
      <c r="C84" s="148" t="s">
        <v>193</v>
      </c>
      <c r="D84" s="140">
        <f>Лист2!V298</f>
        <v>0</v>
      </c>
      <c r="E84" s="140">
        <f>Лист2!W298</f>
        <v>0</v>
      </c>
      <c r="F84" s="140">
        <f>Лист2!X298</f>
        <v>0</v>
      </c>
      <c r="G84" s="10">
        <f t="shared" si="41"/>
        <v>0</v>
      </c>
      <c r="H84" s="58">
        <f t="shared" si="33"/>
        <v>-1</v>
      </c>
      <c r="I84" s="3" t="e">
        <f t="shared" si="25"/>
        <v>#DIV/0!</v>
      </c>
      <c r="J84" s="58" t="e">
        <f t="shared" si="34"/>
        <v>#DIV/0!</v>
      </c>
      <c r="K84" s="211">
        <v>0</v>
      </c>
      <c r="L84" s="109" t="e">
        <f t="shared" si="42"/>
        <v>#DIV/0!</v>
      </c>
      <c r="M84" s="58" t="e">
        <f t="shared" si="35"/>
        <v>#DIV/0!</v>
      </c>
      <c r="N84" s="116">
        <f>Лист2!U298</f>
        <v>0</v>
      </c>
      <c r="O84" s="59" t="e">
        <f t="shared" si="36"/>
        <v>#DIV/0!</v>
      </c>
      <c r="P84" s="58" t="e">
        <f t="shared" si="37"/>
        <v>#DIV/0!</v>
      </c>
      <c r="Q84" s="64" t="e">
        <f t="shared" si="28"/>
        <v>#DIV/0!</v>
      </c>
      <c r="R84" s="64" t="e">
        <f t="shared" si="43"/>
        <v>#DIV/0!</v>
      </c>
      <c r="S84" s="26" t="e">
        <f t="shared" si="39"/>
        <v>#DIV/0!</v>
      </c>
      <c r="T84" s="26" t="e">
        <f t="shared" si="40"/>
        <v>#DIV/0!</v>
      </c>
      <c r="U84" s="23" t="e">
        <f t="shared" si="29"/>
        <v>#DIV/0!</v>
      </c>
      <c r="V84" s="19" t="e">
        <f t="shared" si="30"/>
        <v>#DIV/0!</v>
      </c>
      <c r="W84" s="23" t="e">
        <f t="shared" si="31"/>
        <v>#DIV/0!</v>
      </c>
      <c r="X84" s="17" t="e">
        <f t="shared" si="32"/>
        <v>#DIV/0!</v>
      </c>
      <c r="Y84" s="1"/>
      <c r="Z84" s="134"/>
      <c r="AA84" s="509"/>
    </row>
    <row r="85" spans="2:27" ht="15" hidden="1" customHeight="1" outlineLevel="2" x14ac:dyDescent="0.25">
      <c r="B85" s="146">
        <v>48</v>
      </c>
      <c r="C85" s="148" t="s">
        <v>194</v>
      </c>
      <c r="D85" s="140">
        <f>Лист2!V265</f>
        <v>1526.88</v>
      </c>
      <c r="E85" s="140">
        <f>Лист2!W265</f>
        <v>1506.3434000000002</v>
      </c>
      <c r="F85" s="140">
        <f>Лист2!X265</f>
        <v>1599.1721</v>
      </c>
      <c r="G85" s="10">
        <f t="shared" si="41"/>
        <v>0.99</v>
      </c>
      <c r="H85" s="58">
        <f t="shared" si="33"/>
        <v>-1.0000000000000009E-2</v>
      </c>
      <c r="I85" s="3">
        <f t="shared" si="25"/>
        <v>194</v>
      </c>
      <c r="J85" s="58">
        <f t="shared" si="34"/>
        <v>-0.76</v>
      </c>
      <c r="K85" s="211">
        <v>13161.03758</v>
      </c>
      <c r="L85" s="109">
        <f t="shared" si="42"/>
        <v>8.6999999999999993</v>
      </c>
      <c r="M85" s="58">
        <f t="shared" si="35"/>
        <v>0.44</v>
      </c>
      <c r="N85" s="116">
        <f>Лист2!U265</f>
        <v>12</v>
      </c>
      <c r="O85" s="59">
        <f t="shared" si="36"/>
        <v>126</v>
      </c>
      <c r="P85" s="58">
        <f t="shared" si="37"/>
        <v>-0.31</v>
      </c>
      <c r="Q85" s="64">
        <f t="shared" si="28"/>
        <v>-0.77</v>
      </c>
      <c r="R85" s="64">
        <f t="shared" si="43"/>
        <v>0.13</v>
      </c>
      <c r="S85" s="26">
        <f t="shared" si="39"/>
        <v>2</v>
      </c>
      <c r="T85" s="26">
        <f t="shared" si="40"/>
        <v>10</v>
      </c>
      <c r="U85" s="23">
        <f t="shared" si="29"/>
        <v>0</v>
      </c>
      <c r="V85" s="19">
        <f t="shared" si="30"/>
        <v>0</v>
      </c>
      <c r="W85" s="23">
        <f t="shared" si="31"/>
        <v>0</v>
      </c>
      <c r="X85" s="17" t="str">
        <f t="shared" si="32"/>
        <v>ВА</v>
      </c>
      <c r="Y85" s="1"/>
      <c r="Z85" s="134"/>
      <c r="AA85" s="509"/>
    </row>
    <row r="86" spans="2:27" ht="15" hidden="1" customHeight="1" outlineLevel="2" x14ac:dyDescent="0.25">
      <c r="B86" s="146">
        <v>49</v>
      </c>
      <c r="C86" s="148" t="s">
        <v>195</v>
      </c>
      <c r="D86" s="140">
        <f>Лист2!V304</f>
        <v>0</v>
      </c>
      <c r="E86" s="140">
        <f>Лист2!W304</f>
        <v>0</v>
      </c>
      <c r="F86" s="140">
        <f>Лист2!X304</f>
        <v>0</v>
      </c>
      <c r="G86" s="10">
        <f t="shared" si="41"/>
        <v>0</v>
      </c>
      <c r="H86" s="58">
        <f t="shared" si="33"/>
        <v>-1</v>
      </c>
      <c r="I86" s="3" t="e">
        <f t="shared" si="25"/>
        <v>#DIV/0!</v>
      </c>
      <c r="J86" s="58" t="e">
        <f t="shared" si="34"/>
        <v>#DIV/0!</v>
      </c>
      <c r="K86" s="211">
        <v>0</v>
      </c>
      <c r="L86" s="109" t="e">
        <f t="shared" si="42"/>
        <v>#DIV/0!</v>
      </c>
      <c r="M86" s="58" t="e">
        <f t="shared" si="35"/>
        <v>#DIV/0!</v>
      </c>
      <c r="N86" s="116">
        <f>Лист2!U304</f>
        <v>0</v>
      </c>
      <c r="O86" s="59" t="e">
        <f t="shared" si="36"/>
        <v>#DIV/0!</v>
      </c>
      <c r="P86" s="58" t="e">
        <f t="shared" si="37"/>
        <v>#DIV/0!</v>
      </c>
      <c r="Q86" s="64" t="e">
        <f t="shared" si="28"/>
        <v>#DIV/0!</v>
      </c>
      <c r="R86" s="64" t="e">
        <f t="shared" si="43"/>
        <v>#DIV/0!</v>
      </c>
      <c r="S86" s="26" t="e">
        <f t="shared" si="39"/>
        <v>#DIV/0!</v>
      </c>
      <c r="T86" s="26" t="e">
        <f t="shared" si="40"/>
        <v>#DIV/0!</v>
      </c>
      <c r="U86" s="23" t="e">
        <f t="shared" si="29"/>
        <v>#DIV/0!</v>
      </c>
      <c r="V86" s="19" t="e">
        <f t="shared" si="30"/>
        <v>#DIV/0!</v>
      </c>
      <c r="W86" s="23" t="e">
        <f t="shared" si="31"/>
        <v>#DIV/0!</v>
      </c>
      <c r="X86" s="17" t="e">
        <f t="shared" si="32"/>
        <v>#DIV/0!</v>
      </c>
      <c r="Y86" s="1"/>
      <c r="Z86" s="134"/>
      <c r="AA86" s="509"/>
    </row>
    <row r="87" spans="2:27" ht="15" hidden="1" customHeight="1" outlineLevel="2" x14ac:dyDescent="0.25">
      <c r="B87" s="146">
        <v>50</v>
      </c>
      <c r="C87" s="148" t="s">
        <v>196</v>
      </c>
      <c r="D87" s="140">
        <f>Лист2!V283</f>
        <v>3502.4014999999999</v>
      </c>
      <c r="E87" s="140">
        <f>Лист2!W283</f>
        <v>3132.6895</v>
      </c>
      <c r="F87" s="140">
        <f>Лист2!X283</f>
        <v>2446.7689999999998</v>
      </c>
      <c r="G87" s="10">
        <f t="shared" si="41"/>
        <v>0.89</v>
      </c>
      <c r="H87" s="58">
        <f t="shared" si="33"/>
        <v>-0.10999999999999999</v>
      </c>
      <c r="I87" s="3">
        <f t="shared" si="25"/>
        <v>143</v>
      </c>
      <c r="J87" s="58">
        <f t="shared" si="34"/>
        <v>-0.3</v>
      </c>
      <c r="K87" s="211">
        <v>19081.796569999999</v>
      </c>
      <c r="L87" s="109">
        <f t="shared" si="42"/>
        <v>6.1</v>
      </c>
      <c r="M87" s="58">
        <f t="shared" si="35"/>
        <v>0.61</v>
      </c>
      <c r="N87" s="116">
        <f>Лист2!U283</f>
        <v>17</v>
      </c>
      <c r="O87" s="59">
        <f t="shared" si="36"/>
        <v>184</v>
      </c>
      <c r="P87" s="58">
        <f t="shared" si="37"/>
        <v>0.01</v>
      </c>
      <c r="Q87" s="64">
        <f t="shared" si="28"/>
        <v>-0.41</v>
      </c>
      <c r="R87" s="64">
        <f t="shared" si="43"/>
        <v>0.62</v>
      </c>
      <c r="S87" s="26">
        <f t="shared" si="39"/>
        <v>2</v>
      </c>
      <c r="T87" s="26">
        <f t="shared" si="40"/>
        <v>10</v>
      </c>
      <c r="U87" s="23">
        <f t="shared" si="29"/>
        <v>0</v>
      </c>
      <c r="V87" s="19">
        <f t="shared" si="30"/>
        <v>0</v>
      </c>
      <c r="W87" s="23">
        <f t="shared" si="31"/>
        <v>0</v>
      </c>
      <c r="X87" s="17" t="str">
        <f t="shared" si="32"/>
        <v>ВА</v>
      </c>
      <c r="Y87" s="1"/>
      <c r="Z87" s="134"/>
      <c r="AA87" s="509"/>
    </row>
    <row r="88" spans="2:27" ht="15" hidden="1" customHeight="1" outlineLevel="2" x14ac:dyDescent="0.25">
      <c r="B88" s="146">
        <v>51</v>
      </c>
      <c r="C88" s="148" t="s">
        <v>197</v>
      </c>
      <c r="D88" s="140">
        <f>Лист2!V268</f>
        <v>3989.3071</v>
      </c>
      <c r="E88" s="140">
        <f>Лист2!W268</f>
        <v>3669.4423999999999</v>
      </c>
      <c r="F88" s="140">
        <f>Лист2!X268</f>
        <v>2735.4056</v>
      </c>
      <c r="G88" s="10">
        <f t="shared" si="41"/>
        <v>0.92</v>
      </c>
      <c r="H88" s="58">
        <f t="shared" si="33"/>
        <v>-7.999999999999996E-2</v>
      </c>
      <c r="I88" s="3">
        <f t="shared" si="25"/>
        <v>136</v>
      </c>
      <c r="J88" s="58">
        <f t="shared" si="34"/>
        <v>-0.24</v>
      </c>
      <c r="K88" s="211">
        <v>28874.670679999999</v>
      </c>
      <c r="L88" s="109">
        <f t="shared" si="42"/>
        <v>7.9</v>
      </c>
      <c r="M88" s="58">
        <f t="shared" si="35"/>
        <v>0.49</v>
      </c>
      <c r="N88" s="116">
        <f>Лист2!U268</f>
        <v>25</v>
      </c>
      <c r="O88" s="59">
        <f t="shared" si="36"/>
        <v>147</v>
      </c>
      <c r="P88" s="58">
        <f t="shared" si="37"/>
        <v>-0.2</v>
      </c>
      <c r="Q88" s="64">
        <f t="shared" si="28"/>
        <v>-0.31999999999999995</v>
      </c>
      <c r="R88" s="64">
        <f t="shared" si="43"/>
        <v>0.28999999999999998</v>
      </c>
      <c r="S88" s="26">
        <f t="shared" si="39"/>
        <v>2</v>
      </c>
      <c r="T88" s="26">
        <f t="shared" si="40"/>
        <v>10</v>
      </c>
      <c r="U88" s="23">
        <f t="shared" si="29"/>
        <v>0</v>
      </c>
      <c r="V88" s="19">
        <f t="shared" si="30"/>
        <v>0</v>
      </c>
      <c r="W88" s="23">
        <f t="shared" si="31"/>
        <v>0</v>
      </c>
      <c r="X88" s="17" t="str">
        <f t="shared" si="32"/>
        <v>ВА</v>
      </c>
      <c r="Y88" s="1"/>
      <c r="Z88" s="134"/>
      <c r="AA88" s="509"/>
    </row>
    <row r="89" spans="2:27" ht="15" hidden="1" customHeight="1" outlineLevel="2" x14ac:dyDescent="0.25">
      <c r="B89" s="146">
        <v>52</v>
      </c>
      <c r="C89" s="148" t="s">
        <v>198</v>
      </c>
      <c r="D89" s="140">
        <f>Лист2!V273</f>
        <v>3298.9791999999998</v>
      </c>
      <c r="E89" s="140">
        <f>Лист2!W273</f>
        <v>3258.3289999999997</v>
      </c>
      <c r="F89" s="140">
        <f>Лист2!X273</f>
        <v>1964.42</v>
      </c>
      <c r="G89" s="10">
        <f t="shared" si="41"/>
        <v>0.99</v>
      </c>
      <c r="H89" s="58">
        <f t="shared" si="33"/>
        <v>-1.0000000000000009E-2</v>
      </c>
      <c r="I89" s="3">
        <f t="shared" si="25"/>
        <v>110</v>
      </c>
      <c r="J89" s="58">
        <f t="shared" si="34"/>
        <v>0</v>
      </c>
      <c r="K89" s="211">
        <v>21880.443090000004</v>
      </c>
      <c r="L89" s="109">
        <f t="shared" si="42"/>
        <v>6.7</v>
      </c>
      <c r="M89" s="58">
        <f t="shared" si="35"/>
        <v>0.56999999999999995</v>
      </c>
      <c r="N89" s="116">
        <f>Лист2!U273</f>
        <v>17</v>
      </c>
      <c r="O89" s="59">
        <f t="shared" si="36"/>
        <v>192</v>
      </c>
      <c r="P89" s="58">
        <f t="shared" si="37"/>
        <v>0.05</v>
      </c>
      <c r="Q89" s="64">
        <f t="shared" si="28"/>
        <v>-1.0000000000000009E-2</v>
      </c>
      <c r="R89" s="64">
        <f t="shared" si="43"/>
        <v>0.62</v>
      </c>
      <c r="S89" s="26">
        <f t="shared" si="39"/>
        <v>2</v>
      </c>
      <c r="T89" s="26">
        <f t="shared" si="40"/>
        <v>10</v>
      </c>
      <c r="U89" s="23">
        <f t="shared" si="29"/>
        <v>0</v>
      </c>
      <c r="V89" s="19">
        <f t="shared" si="30"/>
        <v>0</v>
      </c>
      <c r="W89" s="23">
        <f t="shared" si="31"/>
        <v>0</v>
      </c>
      <c r="X89" s="17" t="str">
        <f t="shared" si="32"/>
        <v>ВА</v>
      </c>
      <c r="Y89" s="1"/>
      <c r="Z89" s="134"/>
      <c r="AA89" s="509"/>
    </row>
    <row r="90" spans="2:27" ht="15" hidden="1" customHeight="1" outlineLevel="2" x14ac:dyDescent="0.25">
      <c r="B90" s="146">
        <v>53</v>
      </c>
      <c r="C90" s="148" t="s">
        <v>199</v>
      </c>
      <c r="D90" s="140">
        <f>Лист2!V275</f>
        <v>0</v>
      </c>
      <c r="E90" s="140">
        <f>Лист2!W275</f>
        <v>0</v>
      </c>
      <c r="F90" s="140">
        <f>Лист2!X275</f>
        <v>0</v>
      </c>
      <c r="G90" s="10">
        <f t="shared" si="41"/>
        <v>0</v>
      </c>
      <c r="H90" s="58">
        <f t="shared" si="33"/>
        <v>-1</v>
      </c>
      <c r="I90" s="3" t="e">
        <f t="shared" si="25"/>
        <v>#DIV/0!</v>
      </c>
      <c r="J90" s="58" t="e">
        <f t="shared" si="34"/>
        <v>#DIV/0!</v>
      </c>
      <c r="K90" s="211">
        <v>0</v>
      </c>
      <c r="L90" s="109" t="e">
        <f t="shared" si="42"/>
        <v>#DIV/0!</v>
      </c>
      <c r="M90" s="58" t="e">
        <f t="shared" si="35"/>
        <v>#DIV/0!</v>
      </c>
      <c r="N90" s="116">
        <f>Лист2!U275</f>
        <v>0</v>
      </c>
      <c r="O90" s="59" t="e">
        <f t="shared" si="36"/>
        <v>#DIV/0!</v>
      </c>
      <c r="P90" s="58" t="e">
        <f t="shared" si="37"/>
        <v>#DIV/0!</v>
      </c>
      <c r="Q90" s="64" t="e">
        <f t="shared" si="28"/>
        <v>#DIV/0!</v>
      </c>
      <c r="R90" s="64" t="e">
        <f t="shared" si="43"/>
        <v>#DIV/0!</v>
      </c>
      <c r="S90" s="26" t="e">
        <f t="shared" si="39"/>
        <v>#DIV/0!</v>
      </c>
      <c r="T90" s="26" t="e">
        <f t="shared" si="40"/>
        <v>#DIV/0!</v>
      </c>
      <c r="U90" s="23" t="e">
        <f t="shared" si="29"/>
        <v>#DIV/0!</v>
      </c>
      <c r="V90" s="19" t="e">
        <f t="shared" si="30"/>
        <v>#DIV/0!</v>
      </c>
      <c r="W90" s="23" t="e">
        <f t="shared" si="31"/>
        <v>#DIV/0!</v>
      </c>
      <c r="X90" s="17" t="e">
        <f t="shared" si="32"/>
        <v>#DIV/0!</v>
      </c>
      <c r="Y90" s="1"/>
      <c r="Z90" s="134"/>
      <c r="AA90" s="509"/>
    </row>
    <row r="91" spans="2:27" ht="15" hidden="1" customHeight="1" outlineLevel="2" x14ac:dyDescent="0.25">
      <c r="B91" s="146">
        <v>54</v>
      </c>
      <c r="C91" s="148" t="s">
        <v>200</v>
      </c>
      <c r="D91" s="140">
        <f>Лист2!V278</f>
        <v>0</v>
      </c>
      <c r="E91" s="140">
        <f>Лист2!W278</f>
        <v>0</v>
      </c>
      <c r="F91" s="140">
        <f>Лист2!X278</f>
        <v>0</v>
      </c>
      <c r="G91" s="10">
        <f t="shared" si="41"/>
        <v>0</v>
      </c>
      <c r="H91" s="58">
        <f t="shared" si="33"/>
        <v>-1</v>
      </c>
      <c r="I91" s="3" t="e">
        <f t="shared" si="25"/>
        <v>#DIV/0!</v>
      </c>
      <c r="J91" s="58" t="e">
        <f t="shared" si="34"/>
        <v>#DIV/0!</v>
      </c>
      <c r="K91" s="211">
        <v>0</v>
      </c>
      <c r="L91" s="109" t="e">
        <f t="shared" si="42"/>
        <v>#DIV/0!</v>
      </c>
      <c r="M91" s="58" t="e">
        <f t="shared" si="35"/>
        <v>#DIV/0!</v>
      </c>
      <c r="N91" s="116">
        <f>Лист2!U278</f>
        <v>0</v>
      </c>
      <c r="O91" s="59" t="e">
        <f t="shared" si="36"/>
        <v>#DIV/0!</v>
      </c>
      <c r="P91" s="58" t="e">
        <f t="shared" si="37"/>
        <v>#DIV/0!</v>
      </c>
      <c r="Q91" s="64" t="e">
        <f t="shared" si="28"/>
        <v>#DIV/0!</v>
      </c>
      <c r="R91" s="64" t="e">
        <f t="shared" si="43"/>
        <v>#DIV/0!</v>
      </c>
      <c r="S91" s="26" t="e">
        <f t="shared" si="39"/>
        <v>#DIV/0!</v>
      </c>
      <c r="T91" s="26" t="e">
        <f t="shared" si="40"/>
        <v>#DIV/0!</v>
      </c>
      <c r="U91" s="23" t="e">
        <f t="shared" si="29"/>
        <v>#DIV/0!</v>
      </c>
      <c r="V91" s="19" t="e">
        <f t="shared" si="30"/>
        <v>#DIV/0!</v>
      </c>
      <c r="W91" s="23" t="e">
        <f t="shared" si="31"/>
        <v>#DIV/0!</v>
      </c>
      <c r="X91" s="17" t="e">
        <f t="shared" si="32"/>
        <v>#DIV/0!</v>
      </c>
      <c r="Y91" s="1"/>
      <c r="Z91" s="134"/>
      <c r="AA91" s="509"/>
    </row>
    <row r="92" spans="2:27" ht="15" hidden="1" customHeight="1" outlineLevel="2" x14ac:dyDescent="0.25">
      <c r="B92" s="146">
        <v>55</v>
      </c>
      <c r="C92" s="148" t="s">
        <v>201</v>
      </c>
      <c r="D92" s="140">
        <f>Лист2!V284</f>
        <v>0</v>
      </c>
      <c r="E92" s="140">
        <f>Лист2!W284</f>
        <v>0</v>
      </c>
      <c r="F92" s="140">
        <f>Лист2!X284</f>
        <v>0</v>
      </c>
      <c r="G92" s="10">
        <f t="shared" si="41"/>
        <v>0</v>
      </c>
      <c r="H92" s="58">
        <f t="shared" si="33"/>
        <v>-1</v>
      </c>
      <c r="I92" s="3" t="e">
        <f t="shared" si="25"/>
        <v>#DIV/0!</v>
      </c>
      <c r="J92" s="58" t="e">
        <f t="shared" si="34"/>
        <v>#DIV/0!</v>
      </c>
      <c r="K92" s="211">
        <v>0</v>
      </c>
      <c r="L92" s="109" t="e">
        <f t="shared" si="42"/>
        <v>#DIV/0!</v>
      </c>
      <c r="M92" s="58" t="e">
        <f t="shared" si="35"/>
        <v>#DIV/0!</v>
      </c>
      <c r="N92" s="116">
        <f>Лист2!U284</f>
        <v>0</v>
      </c>
      <c r="O92" s="59" t="e">
        <f t="shared" si="36"/>
        <v>#DIV/0!</v>
      </c>
      <c r="P92" s="58" t="e">
        <f t="shared" si="37"/>
        <v>#DIV/0!</v>
      </c>
      <c r="Q92" s="64" t="e">
        <f t="shared" si="28"/>
        <v>#DIV/0!</v>
      </c>
      <c r="R92" s="64" t="e">
        <f t="shared" si="43"/>
        <v>#DIV/0!</v>
      </c>
      <c r="S92" s="26" t="e">
        <f t="shared" si="39"/>
        <v>#DIV/0!</v>
      </c>
      <c r="T92" s="26" t="e">
        <f t="shared" si="40"/>
        <v>#DIV/0!</v>
      </c>
      <c r="U92" s="23" t="e">
        <f t="shared" si="29"/>
        <v>#DIV/0!</v>
      </c>
      <c r="V92" s="19" t="e">
        <f t="shared" si="30"/>
        <v>#DIV/0!</v>
      </c>
      <c r="W92" s="23" t="e">
        <f t="shared" si="31"/>
        <v>#DIV/0!</v>
      </c>
      <c r="X92" s="17" t="e">
        <f t="shared" si="32"/>
        <v>#DIV/0!</v>
      </c>
      <c r="Y92" s="1"/>
      <c r="Z92" s="134"/>
      <c r="AA92" s="509"/>
    </row>
    <row r="93" spans="2:27" ht="15" hidden="1" customHeight="1" outlineLevel="2" x14ac:dyDescent="0.25">
      <c r="B93" s="146">
        <v>56</v>
      </c>
      <c r="C93" s="148" t="s">
        <v>202</v>
      </c>
      <c r="D93" s="140">
        <f>Лист2!V287</f>
        <v>0</v>
      </c>
      <c r="E93" s="140">
        <f>Лист2!W287</f>
        <v>0</v>
      </c>
      <c r="F93" s="140">
        <f>Лист2!X287</f>
        <v>0</v>
      </c>
      <c r="G93" s="10">
        <f t="shared" si="41"/>
        <v>0</v>
      </c>
      <c r="H93" s="58">
        <f t="shared" si="33"/>
        <v>-1</v>
      </c>
      <c r="I93" s="3" t="e">
        <f t="shared" si="25"/>
        <v>#DIV/0!</v>
      </c>
      <c r="J93" s="58" t="e">
        <f t="shared" si="34"/>
        <v>#DIV/0!</v>
      </c>
      <c r="K93" s="211">
        <v>0</v>
      </c>
      <c r="L93" s="109" t="e">
        <f t="shared" si="42"/>
        <v>#DIV/0!</v>
      </c>
      <c r="M93" s="58" t="e">
        <f t="shared" si="35"/>
        <v>#DIV/0!</v>
      </c>
      <c r="N93" s="116">
        <f>Лист2!U287</f>
        <v>0</v>
      </c>
      <c r="O93" s="59" t="e">
        <f t="shared" si="36"/>
        <v>#DIV/0!</v>
      </c>
      <c r="P93" s="58" t="e">
        <f t="shared" si="37"/>
        <v>#DIV/0!</v>
      </c>
      <c r="Q93" s="64" t="e">
        <f t="shared" si="28"/>
        <v>#DIV/0!</v>
      </c>
      <c r="R93" s="64" t="e">
        <f t="shared" si="43"/>
        <v>#DIV/0!</v>
      </c>
      <c r="S93" s="26" t="e">
        <f t="shared" si="39"/>
        <v>#DIV/0!</v>
      </c>
      <c r="T93" s="26" t="e">
        <f t="shared" si="40"/>
        <v>#DIV/0!</v>
      </c>
      <c r="U93" s="23" t="e">
        <f t="shared" si="29"/>
        <v>#DIV/0!</v>
      </c>
      <c r="V93" s="19" t="e">
        <f t="shared" si="30"/>
        <v>#DIV/0!</v>
      </c>
      <c r="W93" s="23" t="e">
        <f t="shared" si="31"/>
        <v>#DIV/0!</v>
      </c>
      <c r="X93" s="17" t="e">
        <f t="shared" si="32"/>
        <v>#DIV/0!</v>
      </c>
      <c r="Y93" s="1"/>
      <c r="Z93" s="134"/>
      <c r="AA93" s="509"/>
    </row>
    <row r="94" spans="2:27" ht="15" hidden="1" customHeight="1" outlineLevel="2" x14ac:dyDescent="0.25">
      <c r="B94" s="146">
        <v>57</v>
      </c>
      <c r="C94" s="148" t="s">
        <v>203</v>
      </c>
      <c r="D94" s="140">
        <f>Лист2!V290</f>
        <v>0</v>
      </c>
      <c r="E94" s="140">
        <f>Лист2!W290</f>
        <v>0</v>
      </c>
      <c r="F94" s="140">
        <f>Лист2!X290</f>
        <v>0</v>
      </c>
      <c r="G94" s="10">
        <f t="shared" si="41"/>
        <v>0</v>
      </c>
      <c r="H94" s="58">
        <f t="shared" si="33"/>
        <v>-1</v>
      </c>
      <c r="I94" s="3" t="e">
        <f t="shared" si="25"/>
        <v>#DIV/0!</v>
      </c>
      <c r="J94" s="58" t="e">
        <f t="shared" si="34"/>
        <v>#DIV/0!</v>
      </c>
      <c r="K94" s="211">
        <v>0</v>
      </c>
      <c r="L94" s="109" t="e">
        <f t="shared" si="42"/>
        <v>#DIV/0!</v>
      </c>
      <c r="M94" s="58" t="e">
        <f t="shared" si="35"/>
        <v>#DIV/0!</v>
      </c>
      <c r="N94" s="116">
        <f>Лист2!U290</f>
        <v>0</v>
      </c>
      <c r="O94" s="59" t="e">
        <f t="shared" si="36"/>
        <v>#DIV/0!</v>
      </c>
      <c r="P94" s="58" t="e">
        <f t="shared" si="37"/>
        <v>#DIV/0!</v>
      </c>
      <c r="Q94" s="64" t="e">
        <f t="shared" si="28"/>
        <v>#DIV/0!</v>
      </c>
      <c r="R94" s="64" t="e">
        <f t="shared" si="43"/>
        <v>#DIV/0!</v>
      </c>
      <c r="S94" s="26" t="e">
        <f t="shared" si="39"/>
        <v>#DIV/0!</v>
      </c>
      <c r="T94" s="26" t="e">
        <f t="shared" si="40"/>
        <v>#DIV/0!</v>
      </c>
      <c r="U94" s="23" t="e">
        <f t="shared" si="29"/>
        <v>#DIV/0!</v>
      </c>
      <c r="V94" s="19" t="e">
        <f t="shared" si="30"/>
        <v>#DIV/0!</v>
      </c>
      <c r="W94" s="23" t="e">
        <f t="shared" si="31"/>
        <v>#DIV/0!</v>
      </c>
      <c r="X94" s="17" t="e">
        <f t="shared" si="32"/>
        <v>#DIV/0!</v>
      </c>
      <c r="Y94" s="1"/>
      <c r="Z94" s="134"/>
      <c r="AA94" s="509"/>
    </row>
    <row r="95" spans="2:27" ht="15" hidden="1" customHeight="1" outlineLevel="2" x14ac:dyDescent="0.25">
      <c r="B95" s="146">
        <v>58</v>
      </c>
      <c r="C95" s="148" t="s">
        <v>204</v>
      </c>
      <c r="D95" s="140">
        <f>Лист2!V293</f>
        <v>3930.0223999999998</v>
      </c>
      <c r="E95" s="140">
        <f>Лист2!W293</f>
        <v>3644.8697999999999</v>
      </c>
      <c r="F95" s="140">
        <f>Лист2!X293</f>
        <v>2508.6677</v>
      </c>
      <c r="G95" s="10">
        <f t="shared" si="41"/>
        <v>0.93</v>
      </c>
      <c r="H95" s="58">
        <f t="shared" si="33"/>
        <v>-6.9999999999999951E-2</v>
      </c>
      <c r="I95" s="3">
        <f t="shared" si="25"/>
        <v>126</v>
      </c>
      <c r="J95" s="58">
        <f t="shared" si="34"/>
        <v>-0.15</v>
      </c>
      <c r="K95" s="211">
        <v>18334.080389999999</v>
      </c>
      <c r="L95" s="109">
        <f t="shared" si="42"/>
        <v>5</v>
      </c>
      <c r="M95" s="58">
        <f t="shared" si="35"/>
        <v>0.68</v>
      </c>
      <c r="N95" s="116">
        <f>Лист2!U293</f>
        <v>18</v>
      </c>
      <c r="O95" s="59">
        <f t="shared" si="36"/>
        <v>202</v>
      </c>
      <c r="P95" s="58">
        <f t="shared" si="37"/>
        <v>0.1</v>
      </c>
      <c r="Q95" s="64">
        <f t="shared" si="28"/>
        <v>-0.21999999999999995</v>
      </c>
      <c r="R95" s="64">
        <f t="shared" si="43"/>
        <v>0.78</v>
      </c>
      <c r="S95" s="26">
        <f t="shared" si="39"/>
        <v>2</v>
      </c>
      <c r="T95" s="26">
        <f t="shared" si="40"/>
        <v>10</v>
      </c>
      <c r="U95" s="23">
        <f t="shared" si="29"/>
        <v>0</v>
      </c>
      <c r="V95" s="19">
        <f t="shared" si="30"/>
        <v>0</v>
      </c>
      <c r="W95" s="23">
        <f t="shared" si="31"/>
        <v>0</v>
      </c>
      <c r="X95" s="17" t="str">
        <f t="shared" si="32"/>
        <v>ВА</v>
      </c>
      <c r="Y95" s="1"/>
      <c r="Z95" s="134"/>
      <c r="AA95" s="509"/>
    </row>
    <row r="96" spans="2:27" ht="15.75" hidden="1" customHeight="1" outlineLevel="2" thickBot="1" x14ac:dyDescent="0.3">
      <c r="B96" s="152">
        <v>59</v>
      </c>
      <c r="C96" s="205" t="s">
        <v>205</v>
      </c>
      <c r="D96" s="191">
        <f>Лист2!V295</f>
        <v>4312.1545999999998</v>
      </c>
      <c r="E96" s="191">
        <f>Лист2!W295</f>
        <v>3756.1584000000003</v>
      </c>
      <c r="F96" s="191">
        <f>Лист2!X295</f>
        <v>3547.587</v>
      </c>
      <c r="G96" s="192">
        <f t="shared" si="41"/>
        <v>0.87</v>
      </c>
      <c r="H96" s="193">
        <f t="shared" si="33"/>
        <v>-0.13</v>
      </c>
      <c r="I96" s="194">
        <f t="shared" si="25"/>
        <v>172</v>
      </c>
      <c r="J96" s="193">
        <f t="shared" si="34"/>
        <v>-0.56000000000000005</v>
      </c>
      <c r="K96" s="210">
        <v>25155.925479999998</v>
      </c>
      <c r="L96" s="195">
        <f t="shared" si="42"/>
        <v>6.7</v>
      </c>
      <c r="M96" s="193">
        <f t="shared" si="35"/>
        <v>0.56999999999999995</v>
      </c>
      <c r="N96" s="196">
        <f>Лист2!U295</f>
        <v>22</v>
      </c>
      <c r="O96" s="197">
        <f t="shared" si="36"/>
        <v>171</v>
      </c>
      <c r="P96" s="193">
        <f t="shared" si="37"/>
        <v>-7.0000000000000007E-2</v>
      </c>
      <c r="Q96" s="198">
        <f t="shared" si="28"/>
        <v>-0.69000000000000006</v>
      </c>
      <c r="R96" s="198">
        <f t="shared" si="43"/>
        <v>0.49999999999999994</v>
      </c>
      <c r="S96" s="199">
        <f t="shared" si="39"/>
        <v>2</v>
      </c>
      <c r="T96" s="199">
        <f t="shared" si="40"/>
        <v>10</v>
      </c>
      <c r="U96" s="200">
        <f t="shared" si="29"/>
        <v>0</v>
      </c>
      <c r="V96" s="201">
        <f t="shared" si="30"/>
        <v>0</v>
      </c>
      <c r="W96" s="200">
        <f t="shared" si="31"/>
        <v>0</v>
      </c>
      <c r="X96" s="202" t="str">
        <f t="shared" si="32"/>
        <v>ВА</v>
      </c>
      <c r="Z96" s="134"/>
      <c r="AA96" s="509"/>
    </row>
    <row r="97" spans="2:27" ht="15" hidden="1" customHeight="1" outlineLevel="2" x14ac:dyDescent="0.25">
      <c r="B97" s="185">
        <v>60</v>
      </c>
      <c r="C97" s="186" t="s">
        <v>206</v>
      </c>
      <c r="D97" s="141">
        <f>Лист2!V329</f>
        <v>1401.8044</v>
      </c>
      <c r="E97" s="141">
        <f>Лист2!W329</f>
        <v>1081.8762999999999</v>
      </c>
      <c r="F97" s="141">
        <f>Лист2!X329</f>
        <v>1941.1487999999999</v>
      </c>
      <c r="G97" s="184">
        <f t="shared" si="41"/>
        <v>0.77</v>
      </c>
      <c r="H97" s="183">
        <f t="shared" si="33"/>
        <v>-0.22999999999999998</v>
      </c>
      <c r="I97" s="182">
        <f t="shared" si="25"/>
        <v>327</v>
      </c>
      <c r="J97" s="183">
        <f t="shared" si="34"/>
        <v>-1.97</v>
      </c>
      <c r="K97" s="209">
        <v>8188.1628899999996</v>
      </c>
      <c r="L97" s="181">
        <f t="shared" si="42"/>
        <v>7.6</v>
      </c>
      <c r="M97" s="183">
        <f t="shared" si="35"/>
        <v>0.51</v>
      </c>
      <c r="N97" s="180">
        <f>Лист2!U329</f>
        <v>5.2</v>
      </c>
      <c r="O97" s="179">
        <f t="shared" si="36"/>
        <v>208</v>
      </c>
      <c r="P97" s="183">
        <f t="shared" si="37"/>
        <v>0.14000000000000001</v>
      </c>
      <c r="Q97" s="178">
        <f t="shared" si="28"/>
        <v>-2.2000000000000002</v>
      </c>
      <c r="R97" s="178">
        <f t="shared" si="43"/>
        <v>0.65</v>
      </c>
      <c r="S97" s="177">
        <f t="shared" si="39"/>
        <v>2</v>
      </c>
      <c r="T97" s="177">
        <f t="shared" si="40"/>
        <v>10</v>
      </c>
      <c r="U97" s="176">
        <f t="shared" si="29"/>
        <v>0</v>
      </c>
      <c r="V97" s="175">
        <f t="shared" si="30"/>
        <v>0</v>
      </c>
      <c r="W97" s="176">
        <f t="shared" si="31"/>
        <v>0</v>
      </c>
      <c r="X97" s="174" t="str">
        <f t="shared" si="32"/>
        <v>ВА</v>
      </c>
      <c r="Z97" s="134"/>
      <c r="AA97" s="509"/>
    </row>
    <row r="98" spans="2:27" ht="15" hidden="1" customHeight="1" outlineLevel="2" x14ac:dyDescent="0.25">
      <c r="B98" s="146">
        <v>61</v>
      </c>
      <c r="C98" s="148" t="s">
        <v>207</v>
      </c>
      <c r="D98" s="140">
        <f>Лист2!V307</f>
        <v>1214.9312</v>
      </c>
      <c r="E98" s="140">
        <f>Лист2!W307</f>
        <v>1011.778</v>
      </c>
      <c r="F98" s="140">
        <f>Лист2!X307</f>
        <v>1036.2905000000001</v>
      </c>
      <c r="G98" s="10">
        <f t="shared" si="41"/>
        <v>0.83</v>
      </c>
      <c r="H98" s="58">
        <f t="shared" si="33"/>
        <v>-0.17000000000000004</v>
      </c>
      <c r="I98" s="3">
        <f t="shared" si="25"/>
        <v>187</v>
      </c>
      <c r="J98" s="58">
        <f t="shared" si="34"/>
        <v>-0.7</v>
      </c>
      <c r="K98" s="211">
        <v>10776.397270000001</v>
      </c>
      <c r="L98" s="109">
        <f t="shared" si="42"/>
        <v>10.7</v>
      </c>
      <c r="M98" s="58">
        <f t="shared" si="35"/>
        <v>0.31</v>
      </c>
      <c r="N98" s="116">
        <f>Лист2!U307</f>
        <v>7</v>
      </c>
      <c r="O98" s="59">
        <f t="shared" si="36"/>
        <v>145</v>
      </c>
      <c r="P98" s="58">
        <f t="shared" si="37"/>
        <v>-0.21</v>
      </c>
      <c r="Q98" s="64">
        <f t="shared" si="28"/>
        <v>-0.87</v>
      </c>
      <c r="R98" s="64">
        <f t="shared" si="43"/>
        <v>0.1</v>
      </c>
      <c r="S98" s="26">
        <f t="shared" si="39"/>
        <v>2</v>
      </c>
      <c r="T98" s="26">
        <f t="shared" si="40"/>
        <v>10</v>
      </c>
      <c r="U98" s="23">
        <f t="shared" si="29"/>
        <v>0</v>
      </c>
      <c r="V98" s="19">
        <f t="shared" si="30"/>
        <v>0</v>
      </c>
      <c r="W98" s="23">
        <f t="shared" si="31"/>
        <v>0</v>
      </c>
      <c r="X98" s="17" t="str">
        <f t="shared" si="32"/>
        <v>ВА</v>
      </c>
      <c r="Z98" s="134"/>
      <c r="AA98" s="509"/>
    </row>
    <row r="99" spans="2:27" ht="15" hidden="1" customHeight="1" outlineLevel="2" x14ac:dyDescent="0.25">
      <c r="B99" s="146">
        <v>62</v>
      </c>
      <c r="C99" s="148" t="s">
        <v>208</v>
      </c>
      <c r="D99" s="140">
        <f>Лист2!V309</f>
        <v>1664.1912000000002</v>
      </c>
      <c r="E99" s="140">
        <f>Лист2!W309</f>
        <v>1645.9550999999999</v>
      </c>
      <c r="F99" s="140">
        <f>Лист2!X309</f>
        <v>1231.5745999999999</v>
      </c>
      <c r="G99" s="10">
        <f t="shared" si="41"/>
        <v>0.99</v>
      </c>
      <c r="H99" s="58">
        <f t="shared" si="33"/>
        <v>-1.0000000000000009E-2</v>
      </c>
      <c r="I99" s="3">
        <f t="shared" si="25"/>
        <v>137</v>
      </c>
      <c r="J99" s="58">
        <f t="shared" si="34"/>
        <v>-0.25</v>
      </c>
      <c r="K99" s="211">
        <v>12043.86267</v>
      </c>
      <c r="L99" s="109">
        <f t="shared" si="42"/>
        <v>7.3</v>
      </c>
      <c r="M99" s="58">
        <f t="shared" si="35"/>
        <v>0.53</v>
      </c>
      <c r="N99" s="116">
        <f>Лист2!U309</f>
        <v>9.1999999999999993</v>
      </c>
      <c r="O99" s="59">
        <f t="shared" si="36"/>
        <v>179</v>
      </c>
      <c r="P99" s="58">
        <f t="shared" si="37"/>
        <v>-0.02</v>
      </c>
      <c r="Q99" s="64">
        <f t="shared" si="28"/>
        <v>-0.26</v>
      </c>
      <c r="R99" s="64">
        <f t="shared" si="43"/>
        <v>0.51</v>
      </c>
      <c r="S99" s="26">
        <f t="shared" si="39"/>
        <v>2</v>
      </c>
      <c r="T99" s="26">
        <f t="shared" si="40"/>
        <v>10</v>
      </c>
      <c r="U99" s="23">
        <f t="shared" si="29"/>
        <v>0</v>
      </c>
      <c r="V99" s="19">
        <f t="shared" si="30"/>
        <v>0</v>
      </c>
      <c r="W99" s="23">
        <f t="shared" si="31"/>
        <v>0</v>
      </c>
      <c r="X99" s="17" t="str">
        <f t="shared" si="32"/>
        <v>ВА</v>
      </c>
      <c r="Z99" s="134"/>
      <c r="AA99" s="509"/>
    </row>
    <row r="100" spans="2:27" ht="15" hidden="1" customHeight="1" outlineLevel="2" x14ac:dyDescent="0.25">
      <c r="B100" s="146">
        <v>63</v>
      </c>
      <c r="C100" s="148" t="s">
        <v>209</v>
      </c>
      <c r="D100" s="140">
        <f>Лист2!V311</f>
        <v>933.72569999999996</v>
      </c>
      <c r="E100" s="140">
        <f>Лист2!W311</f>
        <v>657.74430000000007</v>
      </c>
      <c r="F100" s="140">
        <f>Лист2!X311</f>
        <v>978.17079999999999</v>
      </c>
      <c r="G100" s="10">
        <f t="shared" si="41"/>
        <v>0.7</v>
      </c>
      <c r="H100" s="58">
        <f t="shared" si="33"/>
        <v>-0.30000000000000004</v>
      </c>
      <c r="I100" s="3">
        <f t="shared" si="25"/>
        <v>271</v>
      </c>
      <c r="J100" s="58">
        <f t="shared" si="34"/>
        <v>-1.46</v>
      </c>
      <c r="K100" s="211">
        <v>8966.248959999999</v>
      </c>
      <c r="L100" s="109">
        <f t="shared" si="42"/>
        <v>13.6</v>
      </c>
      <c r="M100" s="58">
        <f t="shared" si="35"/>
        <v>0.13</v>
      </c>
      <c r="N100" s="116">
        <f>Лист2!U311</f>
        <v>7.6</v>
      </c>
      <c r="O100" s="59">
        <f t="shared" si="36"/>
        <v>87</v>
      </c>
      <c r="P100" s="58">
        <f t="shared" si="37"/>
        <v>-0.52</v>
      </c>
      <c r="Q100" s="64">
        <f t="shared" si="28"/>
        <v>-1.76</v>
      </c>
      <c r="R100" s="64">
        <f t="shared" si="43"/>
        <v>-0.39</v>
      </c>
      <c r="S100" s="26">
        <f t="shared" si="39"/>
        <v>2</v>
      </c>
      <c r="T100" s="26">
        <f t="shared" si="40"/>
        <v>20</v>
      </c>
      <c r="U100" s="23">
        <f t="shared" si="29"/>
        <v>0</v>
      </c>
      <c r="V100" s="19">
        <f t="shared" si="30"/>
        <v>0</v>
      </c>
      <c r="W100" s="23" t="str">
        <f t="shared" si="31"/>
        <v>ВВ</v>
      </c>
      <c r="X100" s="17">
        <f t="shared" si="32"/>
        <v>0</v>
      </c>
      <c r="Z100" s="134"/>
      <c r="AA100" s="509"/>
    </row>
    <row r="101" spans="2:27" ht="15" hidden="1" customHeight="1" outlineLevel="2" x14ac:dyDescent="0.25">
      <c r="B101" s="146">
        <v>64</v>
      </c>
      <c r="C101" s="148" t="s">
        <v>210</v>
      </c>
      <c r="D101" s="140">
        <f>Лист2!V313</f>
        <v>1029.1732999999999</v>
      </c>
      <c r="E101" s="140">
        <f>Лист2!W313</f>
        <v>979.25240000000008</v>
      </c>
      <c r="F101" s="140">
        <f>Лист2!X313</f>
        <v>795.66460000000006</v>
      </c>
      <c r="G101" s="10">
        <f t="shared" si="41"/>
        <v>0.95</v>
      </c>
      <c r="H101" s="58">
        <f t="shared" si="33"/>
        <v>-5.0000000000000044E-2</v>
      </c>
      <c r="I101" s="3">
        <f t="shared" si="25"/>
        <v>148</v>
      </c>
      <c r="J101" s="58">
        <f t="shared" si="34"/>
        <v>-0.35</v>
      </c>
      <c r="K101" s="211">
        <v>8039.1725500000011</v>
      </c>
      <c r="L101" s="109">
        <f t="shared" si="42"/>
        <v>8.1999999999999993</v>
      </c>
      <c r="M101" s="58">
        <f t="shared" si="35"/>
        <v>0.47</v>
      </c>
      <c r="N101" s="116">
        <f>Лист2!U313</f>
        <v>5</v>
      </c>
      <c r="O101" s="59">
        <f t="shared" si="36"/>
        <v>196</v>
      </c>
      <c r="P101" s="58">
        <f t="shared" si="37"/>
        <v>7.0000000000000007E-2</v>
      </c>
      <c r="Q101" s="64">
        <f t="shared" si="28"/>
        <v>-0.4</v>
      </c>
      <c r="R101" s="64">
        <f t="shared" si="43"/>
        <v>0.54</v>
      </c>
      <c r="S101" s="26">
        <f t="shared" si="39"/>
        <v>2</v>
      </c>
      <c r="T101" s="26">
        <f t="shared" si="40"/>
        <v>10</v>
      </c>
      <c r="U101" s="23">
        <f t="shared" si="29"/>
        <v>0</v>
      </c>
      <c r="V101" s="19">
        <f t="shared" si="30"/>
        <v>0</v>
      </c>
      <c r="W101" s="23">
        <f t="shared" si="31"/>
        <v>0</v>
      </c>
      <c r="X101" s="17" t="str">
        <f t="shared" si="32"/>
        <v>ВА</v>
      </c>
      <c r="Z101" s="134"/>
      <c r="AA101" s="509"/>
    </row>
    <row r="102" spans="2:27" ht="15" hidden="1" customHeight="1" outlineLevel="2" x14ac:dyDescent="0.25">
      <c r="B102" s="146">
        <v>65</v>
      </c>
      <c r="C102" s="148" t="s">
        <v>211</v>
      </c>
      <c r="D102" s="140">
        <f>Лист2!V315</f>
        <v>1458.8283999999999</v>
      </c>
      <c r="E102" s="140">
        <f>Лист2!W315</f>
        <v>1104.8624</v>
      </c>
      <c r="F102" s="140">
        <f>Лист2!X315</f>
        <v>1464.2119</v>
      </c>
      <c r="G102" s="10">
        <f t="shared" si="41"/>
        <v>0.76</v>
      </c>
      <c r="H102" s="58">
        <f t="shared" si="33"/>
        <v>-0.24</v>
      </c>
      <c r="I102" s="3">
        <f t="shared" ref="I102:I165" si="44">ROUND(F102/E102*182.5,0)</f>
        <v>242</v>
      </c>
      <c r="J102" s="58">
        <f t="shared" si="34"/>
        <v>-1.2</v>
      </c>
      <c r="K102" s="211">
        <v>14358.426629999998</v>
      </c>
      <c r="L102" s="109">
        <f t="shared" si="42"/>
        <v>13</v>
      </c>
      <c r="M102" s="58">
        <f t="shared" si="35"/>
        <v>0.17</v>
      </c>
      <c r="N102" s="116">
        <f>Лист2!U315</f>
        <v>13.9</v>
      </c>
      <c r="O102" s="59">
        <f t="shared" si="36"/>
        <v>79</v>
      </c>
      <c r="P102" s="58">
        <f t="shared" si="37"/>
        <v>-0.56999999999999995</v>
      </c>
      <c r="Q102" s="64">
        <f t="shared" ref="Q102:Q165" si="45">H102+J102</f>
        <v>-1.44</v>
      </c>
      <c r="R102" s="64">
        <f t="shared" si="43"/>
        <v>-0.39999999999999991</v>
      </c>
      <c r="S102" s="26">
        <f t="shared" ref="S102:S163" si="46">IF(Q102&gt;=$Q$37,1,2)</f>
        <v>2</v>
      </c>
      <c r="T102" s="26">
        <f t="shared" si="40"/>
        <v>20</v>
      </c>
      <c r="U102" s="23">
        <f t="shared" ref="U102:U163" si="47">IF(S102+T102=21,$U$8,0)</f>
        <v>0</v>
      </c>
      <c r="V102" s="19">
        <f t="shared" ref="V102:V163" si="48">IF(S102+T102=11,$V$8,0)</f>
        <v>0</v>
      </c>
      <c r="W102" s="23" t="str">
        <f t="shared" ref="W102:W163" si="49">IF(S102+T102=22,$W$8,0)</f>
        <v>ВВ</v>
      </c>
      <c r="X102" s="17">
        <f t="shared" ref="X102:X163" si="50">IF(S102+T102=12,$X$8,0)</f>
        <v>0</v>
      </c>
      <c r="Z102" s="134"/>
      <c r="AA102" s="509"/>
    </row>
    <row r="103" spans="2:27" ht="15" hidden="1" customHeight="1" outlineLevel="2" x14ac:dyDescent="0.25">
      <c r="B103" s="146">
        <v>66</v>
      </c>
      <c r="C103" s="148" t="s">
        <v>212</v>
      </c>
      <c r="D103" s="140">
        <f>Лист2!V317</f>
        <v>1181.9354000000001</v>
      </c>
      <c r="E103" s="140">
        <f>Лист2!W317</f>
        <v>1064.7303999999999</v>
      </c>
      <c r="F103" s="140">
        <f>Лист2!X317</f>
        <v>468.63290000000001</v>
      </c>
      <c r="G103" s="10">
        <f t="shared" ref="G103:G166" si="51">IF(E103&gt;0,ROUND((E103/D103),2),0)</f>
        <v>0.9</v>
      </c>
      <c r="H103" s="58">
        <f t="shared" ref="H103:H166" si="52">G103-$G$37</f>
        <v>-9.9999999999999978E-2</v>
      </c>
      <c r="I103" s="3">
        <f t="shared" si="44"/>
        <v>80</v>
      </c>
      <c r="J103" s="58">
        <f t="shared" ref="J103:J166" si="53">-(ROUND(I103/$I$37-100%,2))</f>
        <v>0.27</v>
      </c>
      <c r="K103" s="211">
        <v>10582.966789999999</v>
      </c>
      <c r="L103" s="109">
        <f t="shared" ref="L103:L166" si="54">ROUND(K103/E103,1)</f>
        <v>9.9</v>
      </c>
      <c r="M103" s="58">
        <f t="shared" ref="M103:M166" si="55">-ROUND(L103/$L$37-100%,2)</f>
        <v>0.37</v>
      </c>
      <c r="N103" s="116">
        <f>Лист2!U317</f>
        <v>8</v>
      </c>
      <c r="O103" s="59">
        <f t="shared" ref="O103:O166" si="56">ROUND((E103/N103),0)</f>
        <v>133</v>
      </c>
      <c r="P103" s="58">
        <f t="shared" ref="P103:P166" si="57">ROUND(O103/$O$37-100%,2)</f>
        <v>-0.27</v>
      </c>
      <c r="Q103" s="64">
        <f t="shared" si="45"/>
        <v>0.17000000000000004</v>
      </c>
      <c r="R103" s="64">
        <f t="shared" si="43"/>
        <v>9.9999999999999978E-2</v>
      </c>
      <c r="S103" s="26">
        <f t="shared" si="46"/>
        <v>1</v>
      </c>
      <c r="T103" s="26">
        <f t="shared" ref="T103:T164" si="58">IF(R103&gt;=$R$37,10,20)</f>
        <v>10</v>
      </c>
      <c r="U103" s="23">
        <f t="shared" si="47"/>
        <v>0</v>
      </c>
      <c r="V103" s="19" t="str">
        <f t="shared" si="48"/>
        <v>АА</v>
      </c>
      <c r="W103" s="23">
        <f t="shared" si="49"/>
        <v>0</v>
      </c>
      <c r="X103" s="17">
        <f t="shared" si="50"/>
        <v>0</v>
      </c>
      <c r="Z103" s="134"/>
      <c r="AA103" s="509"/>
    </row>
    <row r="104" spans="2:27" ht="15" hidden="1" customHeight="1" outlineLevel="2" x14ac:dyDescent="0.25">
      <c r="B104" s="146">
        <v>67</v>
      </c>
      <c r="C104" s="148" t="s">
        <v>213</v>
      </c>
      <c r="D104" s="140">
        <f>Лист2!V330</f>
        <v>4618.7209000000003</v>
      </c>
      <c r="E104" s="140">
        <f>Лист2!W330</f>
        <v>4119.4768000000004</v>
      </c>
      <c r="F104" s="140">
        <f>Лист2!X330</f>
        <v>3739.6190999999999</v>
      </c>
      <c r="G104" s="10">
        <f t="shared" si="51"/>
        <v>0.89</v>
      </c>
      <c r="H104" s="58">
        <f t="shared" si="52"/>
        <v>-0.10999999999999999</v>
      </c>
      <c r="I104" s="3">
        <f t="shared" si="44"/>
        <v>166</v>
      </c>
      <c r="J104" s="58">
        <f t="shared" si="53"/>
        <v>-0.51</v>
      </c>
      <c r="K104" s="211">
        <v>32623.795899999997</v>
      </c>
      <c r="L104" s="109">
        <f t="shared" si="54"/>
        <v>7.9</v>
      </c>
      <c r="M104" s="58">
        <f t="shared" si="55"/>
        <v>0.49</v>
      </c>
      <c r="N104" s="116">
        <f>Лист2!U330</f>
        <v>28.1</v>
      </c>
      <c r="O104" s="59">
        <f t="shared" si="56"/>
        <v>147</v>
      </c>
      <c r="P104" s="58">
        <f t="shared" si="57"/>
        <v>-0.2</v>
      </c>
      <c r="Q104" s="64">
        <f t="shared" si="45"/>
        <v>-0.62</v>
      </c>
      <c r="R104" s="64">
        <f t="shared" si="43"/>
        <v>0.28999999999999998</v>
      </c>
      <c r="S104" s="26">
        <f t="shared" si="46"/>
        <v>2</v>
      </c>
      <c r="T104" s="26">
        <f t="shared" si="58"/>
        <v>10</v>
      </c>
      <c r="U104" s="23">
        <f t="shared" si="47"/>
        <v>0</v>
      </c>
      <c r="V104" s="19">
        <f t="shared" si="48"/>
        <v>0</v>
      </c>
      <c r="W104" s="23">
        <f t="shared" si="49"/>
        <v>0</v>
      </c>
      <c r="X104" s="17" t="str">
        <f t="shared" si="50"/>
        <v>ВА</v>
      </c>
      <c r="Z104" s="134"/>
      <c r="AA104" s="509"/>
    </row>
    <row r="105" spans="2:27" ht="15" hidden="1" customHeight="1" outlineLevel="2" x14ac:dyDescent="0.25">
      <c r="B105" s="146">
        <v>68</v>
      </c>
      <c r="C105" s="148" t="s">
        <v>214</v>
      </c>
      <c r="D105" s="140">
        <f>Лист2!V319</f>
        <v>632.37199999999996</v>
      </c>
      <c r="E105" s="140">
        <f>Лист2!W319</f>
        <v>410.22660000000002</v>
      </c>
      <c r="F105" s="140">
        <f>Лист2!X319</f>
        <v>710.66489999999999</v>
      </c>
      <c r="G105" s="10">
        <f t="shared" si="51"/>
        <v>0.65</v>
      </c>
      <c r="H105" s="58">
        <f t="shared" si="52"/>
        <v>-0.35</v>
      </c>
      <c r="I105" s="3">
        <f t="shared" si="44"/>
        <v>316</v>
      </c>
      <c r="J105" s="58">
        <f t="shared" si="53"/>
        <v>-1.87</v>
      </c>
      <c r="K105" s="211">
        <v>7223.4580099999994</v>
      </c>
      <c r="L105" s="109">
        <f t="shared" si="54"/>
        <v>17.600000000000001</v>
      </c>
      <c r="M105" s="58">
        <f t="shared" si="55"/>
        <v>-0.13</v>
      </c>
      <c r="N105" s="116">
        <f>Лист2!U319</f>
        <v>4.3</v>
      </c>
      <c r="O105" s="59">
        <f t="shared" si="56"/>
        <v>95</v>
      </c>
      <c r="P105" s="58">
        <f t="shared" si="57"/>
        <v>-0.48</v>
      </c>
      <c r="Q105" s="64">
        <f t="shared" si="45"/>
        <v>-2.2200000000000002</v>
      </c>
      <c r="R105" s="64">
        <f t="shared" si="43"/>
        <v>-0.61</v>
      </c>
      <c r="S105" s="26">
        <f t="shared" si="46"/>
        <v>2</v>
      </c>
      <c r="T105" s="26">
        <f t="shared" si="58"/>
        <v>20</v>
      </c>
      <c r="U105" s="23">
        <f t="shared" si="47"/>
        <v>0</v>
      </c>
      <c r="V105" s="19">
        <f t="shared" si="48"/>
        <v>0</v>
      </c>
      <c r="W105" s="23" t="str">
        <f t="shared" si="49"/>
        <v>ВВ</v>
      </c>
      <c r="X105" s="17">
        <f t="shared" si="50"/>
        <v>0</v>
      </c>
      <c r="Z105" s="134"/>
      <c r="AA105" s="509"/>
    </row>
    <row r="106" spans="2:27" ht="15" hidden="1" customHeight="1" outlineLevel="2" x14ac:dyDescent="0.25">
      <c r="B106" s="146">
        <v>69</v>
      </c>
      <c r="C106" s="148" t="s">
        <v>215</v>
      </c>
      <c r="D106" s="140">
        <f>Лист2!V321</f>
        <v>956.09079999999994</v>
      </c>
      <c r="E106" s="140">
        <f>Лист2!W321</f>
        <v>805.78600000000006</v>
      </c>
      <c r="F106" s="140">
        <f>Лист2!X321</f>
        <v>776.66270000000009</v>
      </c>
      <c r="G106" s="10">
        <f t="shared" si="51"/>
        <v>0.84</v>
      </c>
      <c r="H106" s="58">
        <f t="shared" si="52"/>
        <v>-0.16000000000000003</v>
      </c>
      <c r="I106" s="3">
        <f t="shared" si="44"/>
        <v>176</v>
      </c>
      <c r="J106" s="58">
        <f t="shared" si="53"/>
        <v>-0.6</v>
      </c>
      <c r="K106" s="211">
        <v>10671.076360000001</v>
      </c>
      <c r="L106" s="109">
        <f t="shared" si="54"/>
        <v>13.2</v>
      </c>
      <c r="M106" s="58">
        <f t="shared" si="55"/>
        <v>0.15</v>
      </c>
      <c r="N106" s="116">
        <f>Лист2!U321</f>
        <v>6.6</v>
      </c>
      <c r="O106" s="59">
        <f t="shared" si="56"/>
        <v>122</v>
      </c>
      <c r="P106" s="58">
        <f t="shared" si="57"/>
        <v>-0.33</v>
      </c>
      <c r="Q106" s="64">
        <f t="shared" si="45"/>
        <v>-0.76</v>
      </c>
      <c r="R106" s="64">
        <f t="shared" si="43"/>
        <v>-0.18000000000000002</v>
      </c>
      <c r="S106" s="26">
        <f t="shared" si="46"/>
        <v>2</v>
      </c>
      <c r="T106" s="26">
        <f t="shared" si="58"/>
        <v>20</v>
      </c>
      <c r="U106" s="23">
        <f t="shared" si="47"/>
        <v>0</v>
      </c>
      <c r="V106" s="19">
        <f t="shared" si="48"/>
        <v>0</v>
      </c>
      <c r="W106" s="23" t="str">
        <f t="shared" si="49"/>
        <v>ВВ</v>
      </c>
      <c r="X106" s="17">
        <f t="shared" si="50"/>
        <v>0</v>
      </c>
      <c r="Z106" s="134"/>
      <c r="AA106" s="509"/>
    </row>
    <row r="107" spans="2:27" ht="15" hidden="1" customHeight="1" outlineLevel="2" x14ac:dyDescent="0.25">
      <c r="B107" s="146">
        <v>70</v>
      </c>
      <c r="C107" s="148" t="s">
        <v>216</v>
      </c>
      <c r="D107" s="140">
        <f>Лист2!V324</f>
        <v>680.75720000000001</v>
      </c>
      <c r="E107" s="140">
        <f>Лист2!W324</f>
        <v>325.59879999999998</v>
      </c>
      <c r="F107" s="140">
        <f>Лист2!X324</f>
        <v>1319.0740000000001</v>
      </c>
      <c r="G107" s="10">
        <f t="shared" si="51"/>
        <v>0.48</v>
      </c>
      <c r="H107" s="58">
        <f t="shared" si="52"/>
        <v>-0.52</v>
      </c>
      <c r="I107" s="3">
        <f t="shared" si="44"/>
        <v>739</v>
      </c>
      <c r="J107" s="58">
        <f t="shared" si="53"/>
        <v>-5.72</v>
      </c>
      <c r="K107" s="211">
        <v>4926.9532799999997</v>
      </c>
      <c r="L107" s="109">
        <f t="shared" si="54"/>
        <v>15.1</v>
      </c>
      <c r="M107" s="58">
        <f t="shared" si="55"/>
        <v>0.03</v>
      </c>
      <c r="N107" s="116">
        <f>Лист2!U324</f>
        <v>1.5</v>
      </c>
      <c r="O107" s="59">
        <f t="shared" si="56"/>
        <v>217</v>
      </c>
      <c r="P107" s="58">
        <f t="shared" si="57"/>
        <v>0.19</v>
      </c>
      <c r="Q107" s="64">
        <f t="shared" si="45"/>
        <v>-6.24</v>
      </c>
      <c r="R107" s="64">
        <f t="shared" si="43"/>
        <v>0.22</v>
      </c>
      <c r="S107" s="26">
        <f t="shared" si="46"/>
        <v>2</v>
      </c>
      <c r="T107" s="26">
        <f t="shared" si="58"/>
        <v>10</v>
      </c>
      <c r="U107" s="23">
        <f t="shared" si="47"/>
        <v>0</v>
      </c>
      <c r="V107" s="19">
        <f t="shared" si="48"/>
        <v>0</v>
      </c>
      <c r="W107" s="23">
        <f t="shared" si="49"/>
        <v>0</v>
      </c>
      <c r="X107" s="17" t="str">
        <f t="shared" si="50"/>
        <v>ВА</v>
      </c>
      <c r="Z107" s="134"/>
      <c r="AA107" s="509"/>
    </row>
    <row r="108" spans="2:27" ht="15.75" hidden="1" customHeight="1" outlineLevel="2" thickBot="1" x14ac:dyDescent="0.3">
      <c r="B108" s="152">
        <v>71</v>
      </c>
      <c r="C108" s="205" t="s">
        <v>217</v>
      </c>
      <c r="D108" s="191">
        <f>Лист2!V326</f>
        <v>840.10670000000005</v>
      </c>
      <c r="E108" s="191">
        <f>Лист2!W326</f>
        <v>534.73040000000003</v>
      </c>
      <c r="F108" s="191">
        <f>Лист2!X326</f>
        <v>1318.1763000000001</v>
      </c>
      <c r="G108" s="192">
        <f t="shared" si="51"/>
        <v>0.64</v>
      </c>
      <c r="H108" s="193">
        <f t="shared" si="52"/>
        <v>-0.36</v>
      </c>
      <c r="I108" s="194">
        <f t="shared" si="44"/>
        <v>450</v>
      </c>
      <c r="J108" s="193">
        <f t="shared" si="53"/>
        <v>-3.09</v>
      </c>
      <c r="K108" s="210">
        <v>8138.8272200000001</v>
      </c>
      <c r="L108" s="195">
        <f t="shared" si="54"/>
        <v>15.2</v>
      </c>
      <c r="M108" s="193">
        <f t="shared" si="55"/>
        <v>0.03</v>
      </c>
      <c r="N108" s="196">
        <f>Лист2!U326</f>
        <v>5</v>
      </c>
      <c r="O108" s="197">
        <f t="shared" si="56"/>
        <v>107</v>
      </c>
      <c r="P108" s="193">
        <f t="shared" si="57"/>
        <v>-0.42</v>
      </c>
      <c r="Q108" s="198">
        <f t="shared" si="45"/>
        <v>-3.4499999999999997</v>
      </c>
      <c r="R108" s="198">
        <f t="shared" si="43"/>
        <v>-0.39</v>
      </c>
      <c r="S108" s="199">
        <f t="shared" si="46"/>
        <v>2</v>
      </c>
      <c r="T108" s="199">
        <f t="shared" si="58"/>
        <v>20</v>
      </c>
      <c r="U108" s="200">
        <f t="shared" si="47"/>
        <v>0</v>
      </c>
      <c r="V108" s="201">
        <f t="shared" si="48"/>
        <v>0</v>
      </c>
      <c r="W108" s="200" t="str">
        <f t="shared" si="49"/>
        <v>ВВ</v>
      </c>
      <c r="X108" s="202">
        <f t="shared" si="50"/>
        <v>0</v>
      </c>
      <c r="Z108" s="134"/>
      <c r="AA108" s="509"/>
    </row>
    <row r="109" spans="2:27" ht="15" hidden="1" customHeight="1" outlineLevel="2" x14ac:dyDescent="0.25">
      <c r="B109" s="185">
        <v>72</v>
      </c>
      <c r="C109" s="186" t="s">
        <v>218</v>
      </c>
      <c r="D109" s="141">
        <f>Лист2!V332</f>
        <v>1418.3652999999999</v>
      </c>
      <c r="E109" s="141">
        <f>Лист2!W332</f>
        <v>1264.549</v>
      </c>
      <c r="F109" s="141">
        <f>Лист2!X332</f>
        <v>911.88959999999997</v>
      </c>
      <c r="G109" s="184">
        <f t="shared" si="51"/>
        <v>0.89</v>
      </c>
      <c r="H109" s="183">
        <f t="shared" si="52"/>
        <v>-0.10999999999999999</v>
      </c>
      <c r="I109" s="182">
        <f t="shared" si="44"/>
        <v>132</v>
      </c>
      <c r="J109" s="183">
        <f t="shared" si="53"/>
        <v>-0.2</v>
      </c>
      <c r="K109" s="209">
        <v>12367.702630000002</v>
      </c>
      <c r="L109" s="181">
        <f t="shared" si="54"/>
        <v>9.8000000000000007</v>
      </c>
      <c r="M109" s="183">
        <f t="shared" si="55"/>
        <v>0.37</v>
      </c>
      <c r="N109" s="180">
        <f>Лист2!U332</f>
        <v>11</v>
      </c>
      <c r="O109" s="179">
        <f t="shared" si="56"/>
        <v>115</v>
      </c>
      <c r="P109" s="183">
        <f t="shared" si="57"/>
        <v>-0.37</v>
      </c>
      <c r="Q109" s="178">
        <f t="shared" si="45"/>
        <v>-0.31</v>
      </c>
      <c r="R109" s="178">
        <f t="shared" si="43"/>
        <v>0</v>
      </c>
      <c r="S109" s="177">
        <f t="shared" si="46"/>
        <v>2</v>
      </c>
      <c r="T109" s="177">
        <f t="shared" si="58"/>
        <v>10</v>
      </c>
      <c r="U109" s="176">
        <f t="shared" si="47"/>
        <v>0</v>
      </c>
      <c r="V109" s="175">
        <f t="shared" si="48"/>
        <v>0</v>
      </c>
      <c r="W109" s="176">
        <f t="shared" si="49"/>
        <v>0</v>
      </c>
      <c r="X109" s="174" t="str">
        <f t="shared" si="50"/>
        <v>ВА</v>
      </c>
      <c r="Z109" s="134"/>
      <c r="AA109" s="509"/>
    </row>
    <row r="110" spans="2:27" ht="15" hidden="1" customHeight="1" outlineLevel="2" x14ac:dyDescent="0.25">
      <c r="B110" s="146">
        <v>73</v>
      </c>
      <c r="C110" s="148" t="s">
        <v>219</v>
      </c>
      <c r="D110" s="140">
        <f>Лист2!V334</f>
        <v>479.7867</v>
      </c>
      <c r="E110" s="140">
        <f>Лист2!W334</f>
        <v>436.51859999999999</v>
      </c>
      <c r="F110" s="140">
        <f>Лист2!X334</f>
        <v>272.2192</v>
      </c>
      <c r="G110" s="10">
        <f t="shared" si="51"/>
        <v>0.91</v>
      </c>
      <c r="H110" s="58">
        <f t="shared" si="52"/>
        <v>-8.9999999999999969E-2</v>
      </c>
      <c r="I110" s="3">
        <f t="shared" si="44"/>
        <v>114</v>
      </c>
      <c r="J110" s="58">
        <f t="shared" si="53"/>
        <v>-0.04</v>
      </c>
      <c r="K110" s="211">
        <v>7596.3765500000009</v>
      </c>
      <c r="L110" s="109">
        <f t="shared" si="54"/>
        <v>17.399999999999999</v>
      </c>
      <c r="M110" s="58">
        <f t="shared" si="55"/>
        <v>-0.12</v>
      </c>
      <c r="N110" s="116">
        <f>Лист2!U334</f>
        <v>5</v>
      </c>
      <c r="O110" s="59">
        <f t="shared" si="56"/>
        <v>87</v>
      </c>
      <c r="P110" s="58">
        <f t="shared" si="57"/>
        <v>-0.52</v>
      </c>
      <c r="Q110" s="64">
        <f t="shared" si="45"/>
        <v>-0.12999999999999998</v>
      </c>
      <c r="R110" s="64">
        <f t="shared" si="43"/>
        <v>-0.64</v>
      </c>
      <c r="S110" s="26">
        <f t="shared" si="46"/>
        <v>2</v>
      </c>
      <c r="T110" s="26">
        <f t="shared" si="58"/>
        <v>20</v>
      </c>
      <c r="U110" s="23">
        <f t="shared" si="47"/>
        <v>0</v>
      </c>
      <c r="V110" s="19">
        <f t="shared" si="48"/>
        <v>0</v>
      </c>
      <c r="W110" s="23" t="str">
        <f t="shared" si="49"/>
        <v>ВВ</v>
      </c>
      <c r="X110" s="17">
        <f t="shared" si="50"/>
        <v>0</v>
      </c>
      <c r="Z110" s="134"/>
      <c r="AA110" s="509"/>
    </row>
    <row r="111" spans="2:27" ht="15" hidden="1" customHeight="1" outlineLevel="2" x14ac:dyDescent="0.25">
      <c r="B111" s="146">
        <v>74</v>
      </c>
      <c r="C111" s="148" t="s">
        <v>220</v>
      </c>
      <c r="D111" s="140">
        <f>Лист2!V336</f>
        <v>1977.2576000000001</v>
      </c>
      <c r="E111" s="140">
        <f>Лист2!W336</f>
        <v>1802.1523</v>
      </c>
      <c r="F111" s="140">
        <f>Лист2!X336</f>
        <v>1192.4124999999999</v>
      </c>
      <c r="G111" s="10">
        <f t="shared" si="51"/>
        <v>0.91</v>
      </c>
      <c r="H111" s="58">
        <f t="shared" si="52"/>
        <v>-8.9999999999999969E-2</v>
      </c>
      <c r="I111" s="3">
        <f t="shared" si="44"/>
        <v>121</v>
      </c>
      <c r="J111" s="58">
        <f t="shared" si="53"/>
        <v>-0.1</v>
      </c>
      <c r="K111" s="211">
        <v>25441.638009999999</v>
      </c>
      <c r="L111" s="109">
        <f t="shared" si="54"/>
        <v>14.1</v>
      </c>
      <c r="M111" s="58">
        <f t="shared" si="55"/>
        <v>0.1</v>
      </c>
      <c r="N111" s="116">
        <f>Лист2!U336</f>
        <v>23.9</v>
      </c>
      <c r="O111" s="59">
        <f t="shared" si="56"/>
        <v>75</v>
      </c>
      <c r="P111" s="58">
        <f t="shared" si="57"/>
        <v>-0.59</v>
      </c>
      <c r="Q111" s="64">
        <f t="shared" si="45"/>
        <v>-0.18999999999999997</v>
      </c>
      <c r="R111" s="64">
        <f t="shared" si="43"/>
        <v>-0.49</v>
      </c>
      <c r="S111" s="26">
        <f t="shared" si="46"/>
        <v>2</v>
      </c>
      <c r="T111" s="26">
        <f t="shared" si="58"/>
        <v>20</v>
      </c>
      <c r="U111" s="23">
        <f t="shared" si="47"/>
        <v>0</v>
      </c>
      <c r="V111" s="19">
        <f t="shared" si="48"/>
        <v>0</v>
      </c>
      <c r="W111" s="23" t="str">
        <f t="shared" si="49"/>
        <v>ВВ</v>
      </c>
      <c r="X111" s="17">
        <f t="shared" si="50"/>
        <v>0</v>
      </c>
      <c r="Z111" s="134"/>
      <c r="AA111" s="509"/>
    </row>
    <row r="112" spans="2:27" ht="15" hidden="1" customHeight="1" outlineLevel="2" x14ac:dyDescent="0.25">
      <c r="B112" s="146">
        <v>75</v>
      </c>
      <c r="C112" s="148" t="s">
        <v>221</v>
      </c>
      <c r="D112" s="140">
        <f>Лист2!V338</f>
        <v>610.28710000000001</v>
      </c>
      <c r="E112" s="140">
        <f>Лист2!W338</f>
        <v>506.6386</v>
      </c>
      <c r="F112" s="140">
        <f>Лист2!X338</f>
        <v>607.65260000000001</v>
      </c>
      <c r="G112" s="10">
        <f t="shared" si="51"/>
        <v>0.83</v>
      </c>
      <c r="H112" s="58">
        <f t="shared" si="52"/>
        <v>-0.17000000000000004</v>
      </c>
      <c r="I112" s="3">
        <f t="shared" si="44"/>
        <v>219</v>
      </c>
      <c r="J112" s="58">
        <f t="shared" si="53"/>
        <v>-0.99</v>
      </c>
      <c r="K112" s="211">
        <v>7089.5569999999998</v>
      </c>
      <c r="L112" s="109">
        <f t="shared" si="54"/>
        <v>14</v>
      </c>
      <c r="M112" s="58">
        <f t="shared" si="55"/>
        <v>0.1</v>
      </c>
      <c r="N112" s="116">
        <f>Лист2!U338</f>
        <v>4</v>
      </c>
      <c r="O112" s="59">
        <f t="shared" si="56"/>
        <v>127</v>
      </c>
      <c r="P112" s="58">
        <f t="shared" si="57"/>
        <v>-0.31</v>
      </c>
      <c r="Q112" s="64">
        <f t="shared" si="45"/>
        <v>-1.1600000000000001</v>
      </c>
      <c r="R112" s="64">
        <f t="shared" si="43"/>
        <v>-0.21</v>
      </c>
      <c r="S112" s="26">
        <f t="shared" si="46"/>
        <v>2</v>
      </c>
      <c r="T112" s="26">
        <f t="shared" si="58"/>
        <v>20</v>
      </c>
      <c r="U112" s="23">
        <f t="shared" si="47"/>
        <v>0</v>
      </c>
      <c r="V112" s="19">
        <f t="shared" si="48"/>
        <v>0</v>
      </c>
      <c r="W112" s="23" t="str">
        <f t="shared" si="49"/>
        <v>ВВ</v>
      </c>
      <c r="X112" s="17">
        <f t="shared" si="50"/>
        <v>0</v>
      </c>
      <c r="Y112" s="1"/>
      <c r="Z112" s="134"/>
      <c r="AA112" s="509"/>
    </row>
    <row r="113" spans="2:27" ht="15" hidden="1" customHeight="1" outlineLevel="2" x14ac:dyDescent="0.25">
      <c r="B113" s="146">
        <v>76</v>
      </c>
      <c r="C113" s="148" t="s">
        <v>222</v>
      </c>
      <c r="D113" s="207">
        <f>Лист2!V340</f>
        <v>1345.712</v>
      </c>
      <c r="E113" s="207">
        <f>Лист2!W340</f>
        <v>1031.3173999999999</v>
      </c>
      <c r="F113" s="207">
        <f>Лист2!X340</f>
        <v>1493.569</v>
      </c>
      <c r="G113" s="10">
        <f t="shared" si="51"/>
        <v>0.77</v>
      </c>
      <c r="H113" s="58">
        <f t="shared" si="52"/>
        <v>-0.22999999999999998</v>
      </c>
      <c r="I113" s="3">
        <f t="shared" si="44"/>
        <v>264</v>
      </c>
      <c r="J113" s="58">
        <f t="shared" si="53"/>
        <v>-1.4</v>
      </c>
      <c r="K113" s="211">
        <v>13319.88978</v>
      </c>
      <c r="L113" s="109">
        <f t="shared" si="54"/>
        <v>12.9</v>
      </c>
      <c r="M113" s="58">
        <f t="shared" si="55"/>
        <v>0.17</v>
      </c>
      <c r="N113" s="116">
        <f>Лист2!U340</f>
        <v>8.9</v>
      </c>
      <c r="O113" s="59">
        <f t="shared" si="56"/>
        <v>116</v>
      </c>
      <c r="P113" s="58">
        <f t="shared" si="57"/>
        <v>-0.37</v>
      </c>
      <c r="Q113" s="64">
        <f t="shared" si="45"/>
        <v>-1.63</v>
      </c>
      <c r="R113" s="64">
        <f t="shared" si="43"/>
        <v>-0.19999999999999998</v>
      </c>
      <c r="S113" s="26">
        <f t="shared" si="46"/>
        <v>2</v>
      </c>
      <c r="T113" s="26">
        <f t="shared" si="58"/>
        <v>20</v>
      </c>
      <c r="U113" s="23">
        <f t="shared" si="47"/>
        <v>0</v>
      </c>
      <c r="V113" s="19">
        <f t="shared" si="48"/>
        <v>0</v>
      </c>
      <c r="W113" s="23" t="str">
        <f t="shared" si="49"/>
        <v>ВВ</v>
      </c>
      <c r="X113" s="17">
        <f t="shared" si="50"/>
        <v>0</v>
      </c>
      <c r="Y113" s="1"/>
      <c r="Z113" s="134"/>
      <c r="AA113" s="509"/>
    </row>
    <row r="114" spans="2:27" ht="15" hidden="1" customHeight="1" outlineLevel="2" x14ac:dyDescent="0.25">
      <c r="B114" s="146">
        <v>77</v>
      </c>
      <c r="C114" s="148" t="s">
        <v>223</v>
      </c>
      <c r="D114" s="140">
        <f>Лист2!V344</f>
        <v>2988.5441999999998</v>
      </c>
      <c r="E114" s="140">
        <f>Лист2!W344</f>
        <v>2701.1379999999999</v>
      </c>
      <c r="F114" s="140">
        <f>Лист2!X344</f>
        <v>3401.9607000000001</v>
      </c>
      <c r="G114" s="10">
        <f t="shared" si="51"/>
        <v>0.9</v>
      </c>
      <c r="H114" s="58">
        <f t="shared" si="52"/>
        <v>-9.9999999999999978E-2</v>
      </c>
      <c r="I114" s="3">
        <f t="shared" si="44"/>
        <v>230</v>
      </c>
      <c r="J114" s="58">
        <f t="shared" si="53"/>
        <v>-1.0900000000000001</v>
      </c>
      <c r="K114" s="211">
        <v>19296.024850000002</v>
      </c>
      <c r="L114" s="109">
        <f t="shared" si="54"/>
        <v>7.1</v>
      </c>
      <c r="M114" s="58">
        <f t="shared" si="55"/>
        <v>0.54</v>
      </c>
      <c r="N114" s="116">
        <f>Лист2!U344</f>
        <v>15.1</v>
      </c>
      <c r="O114" s="59">
        <f t="shared" si="56"/>
        <v>179</v>
      </c>
      <c r="P114" s="58">
        <f t="shared" si="57"/>
        <v>-0.02</v>
      </c>
      <c r="Q114" s="64">
        <f t="shared" si="45"/>
        <v>-1.19</v>
      </c>
      <c r="R114" s="64">
        <f t="shared" si="43"/>
        <v>0.52</v>
      </c>
      <c r="S114" s="26">
        <f t="shared" si="46"/>
        <v>2</v>
      </c>
      <c r="T114" s="26">
        <f t="shared" si="58"/>
        <v>10</v>
      </c>
      <c r="U114" s="23">
        <f t="shared" si="47"/>
        <v>0</v>
      </c>
      <c r="V114" s="19">
        <f t="shared" si="48"/>
        <v>0</v>
      </c>
      <c r="W114" s="23">
        <f t="shared" si="49"/>
        <v>0</v>
      </c>
      <c r="X114" s="17" t="str">
        <f t="shared" si="50"/>
        <v>ВА</v>
      </c>
      <c r="Y114" s="1"/>
      <c r="Z114" s="134"/>
      <c r="AA114" s="509"/>
    </row>
    <row r="115" spans="2:27" ht="15.75" hidden="1" customHeight="1" outlineLevel="2" thickBot="1" x14ac:dyDescent="0.3">
      <c r="B115" s="152">
        <v>78</v>
      </c>
      <c r="C115" s="205" t="s">
        <v>224</v>
      </c>
      <c r="D115" s="191">
        <f>Лист2!V342</f>
        <v>1412.9675999999999</v>
      </c>
      <c r="E115" s="191">
        <f>Лист2!W342</f>
        <v>1219.3674000000001</v>
      </c>
      <c r="F115" s="191">
        <f>Лист2!X342</f>
        <v>1221.3955999999998</v>
      </c>
      <c r="G115" s="192">
        <f t="shared" si="51"/>
        <v>0.86</v>
      </c>
      <c r="H115" s="193">
        <f t="shared" si="52"/>
        <v>-0.14000000000000001</v>
      </c>
      <c r="I115" s="194">
        <f t="shared" si="44"/>
        <v>183</v>
      </c>
      <c r="J115" s="193">
        <f t="shared" si="53"/>
        <v>-0.66</v>
      </c>
      <c r="K115" s="210">
        <v>12779.474450000002</v>
      </c>
      <c r="L115" s="195">
        <f t="shared" si="54"/>
        <v>10.5</v>
      </c>
      <c r="M115" s="193">
        <f t="shared" si="55"/>
        <v>0.33</v>
      </c>
      <c r="N115" s="196">
        <f>Лист2!U342</f>
        <v>10.8</v>
      </c>
      <c r="O115" s="197">
        <f t="shared" si="56"/>
        <v>113</v>
      </c>
      <c r="P115" s="193">
        <f t="shared" si="57"/>
        <v>-0.38</v>
      </c>
      <c r="Q115" s="198">
        <f t="shared" si="45"/>
        <v>-0.8</v>
      </c>
      <c r="R115" s="198">
        <f t="shared" si="43"/>
        <v>-4.9999999999999989E-2</v>
      </c>
      <c r="S115" s="199">
        <f t="shared" si="46"/>
        <v>2</v>
      </c>
      <c r="T115" s="199">
        <f t="shared" si="58"/>
        <v>20</v>
      </c>
      <c r="U115" s="200">
        <f t="shared" si="47"/>
        <v>0</v>
      </c>
      <c r="V115" s="201">
        <f t="shared" si="48"/>
        <v>0</v>
      </c>
      <c r="W115" s="200" t="str">
        <f t="shared" si="49"/>
        <v>ВВ</v>
      </c>
      <c r="X115" s="202">
        <f t="shared" si="50"/>
        <v>0</v>
      </c>
      <c r="Y115" s="1"/>
      <c r="Z115" s="134"/>
      <c r="AA115" s="509"/>
    </row>
    <row r="116" spans="2:27" ht="15" hidden="1" customHeight="1" outlineLevel="2" x14ac:dyDescent="0.25">
      <c r="B116" s="185">
        <v>79</v>
      </c>
      <c r="C116" s="186" t="s">
        <v>225</v>
      </c>
      <c r="D116" s="141">
        <f>Лист2!V364</f>
        <v>1817.8508999999999</v>
      </c>
      <c r="E116" s="141">
        <f>Лист2!W364</f>
        <v>1675.9066</v>
      </c>
      <c r="F116" s="141">
        <f>Лист2!X364</f>
        <v>1529.6590000000001</v>
      </c>
      <c r="G116" s="184">
        <f t="shared" si="51"/>
        <v>0.92</v>
      </c>
      <c r="H116" s="183">
        <f t="shared" si="52"/>
        <v>-7.999999999999996E-2</v>
      </c>
      <c r="I116" s="182">
        <f t="shared" si="44"/>
        <v>167</v>
      </c>
      <c r="J116" s="183">
        <f t="shared" si="53"/>
        <v>-0.52</v>
      </c>
      <c r="K116" s="209">
        <v>15072.672359999999</v>
      </c>
      <c r="L116" s="181">
        <f t="shared" si="54"/>
        <v>9</v>
      </c>
      <c r="M116" s="183">
        <f t="shared" si="55"/>
        <v>0.42</v>
      </c>
      <c r="N116" s="180">
        <f>Лист2!U364</f>
        <v>13.2</v>
      </c>
      <c r="O116" s="179">
        <f t="shared" si="56"/>
        <v>127</v>
      </c>
      <c r="P116" s="183">
        <f t="shared" si="57"/>
        <v>-0.31</v>
      </c>
      <c r="Q116" s="178">
        <f t="shared" si="45"/>
        <v>-0.6</v>
      </c>
      <c r="R116" s="178">
        <f t="shared" si="43"/>
        <v>0.10999999999999999</v>
      </c>
      <c r="S116" s="177">
        <f t="shared" si="46"/>
        <v>2</v>
      </c>
      <c r="T116" s="177">
        <f t="shared" si="58"/>
        <v>10</v>
      </c>
      <c r="U116" s="176">
        <f t="shared" si="47"/>
        <v>0</v>
      </c>
      <c r="V116" s="175">
        <f t="shared" si="48"/>
        <v>0</v>
      </c>
      <c r="W116" s="176">
        <f t="shared" si="49"/>
        <v>0</v>
      </c>
      <c r="X116" s="174" t="str">
        <f t="shared" si="50"/>
        <v>ВА</v>
      </c>
      <c r="Y116" s="1"/>
      <c r="Z116" s="134"/>
      <c r="AA116" s="509"/>
    </row>
    <row r="117" spans="2:27" ht="15" hidden="1" customHeight="1" outlineLevel="2" x14ac:dyDescent="0.25">
      <c r="B117" s="146">
        <v>80</v>
      </c>
      <c r="C117" s="148" t="s">
        <v>226</v>
      </c>
      <c r="D117" s="140">
        <f>Лист2!V345</f>
        <v>1173.3112999999998</v>
      </c>
      <c r="E117" s="140">
        <f>Лист2!W345</f>
        <v>1113.5065999999999</v>
      </c>
      <c r="F117" s="140">
        <f>Лист2!X345</f>
        <v>752.9239</v>
      </c>
      <c r="G117" s="10">
        <f t="shared" si="51"/>
        <v>0.95</v>
      </c>
      <c r="H117" s="58">
        <f t="shared" si="52"/>
        <v>-5.0000000000000044E-2</v>
      </c>
      <c r="I117" s="3">
        <f t="shared" si="44"/>
        <v>123</v>
      </c>
      <c r="J117" s="58">
        <f t="shared" si="53"/>
        <v>-0.12</v>
      </c>
      <c r="K117" s="211">
        <v>8222.1292600000015</v>
      </c>
      <c r="L117" s="109">
        <f t="shared" si="54"/>
        <v>7.4</v>
      </c>
      <c r="M117" s="58">
        <f t="shared" si="55"/>
        <v>0.53</v>
      </c>
      <c r="N117" s="116">
        <f>Лист2!U345</f>
        <v>7.9</v>
      </c>
      <c r="O117" s="59">
        <f t="shared" si="56"/>
        <v>141</v>
      </c>
      <c r="P117" s="58">
        <f t="shared" si="57"/>
        <v>-0.23</v>
      </c>
      <c r="Q117" s="64">
        <f t="shared" si="45"/>
        <v>-0.17000000000000004</v>
      </c>
      <c r="R117" s="64">
        <f t="shared" si="43"/>
        <v>0.30000000000000004</v>
      </c>
      <c r="S117" s="26">
        <f t="shared" si="46"/>
        <v>2</v>
      </c>
      <c r="T117" s="26">
        <f t="shared" si="58"/>
        <v>10</v>
      </c>
      <c r="U117" s="23">
        <f t="shared" si="47"/>
        <v>0</v>
      </c>
      <c r="V117" s="19">
        <f t="shared" si="48"/>
        <v>0</v>
      </c>
      <c r="W117" s="23">
        <f t="shared" si="49"/>
        <v>0</v>
      </c>
      <c r="X117" s="17" t="str">
        <f t="shared" si="50"/>
        <v>ВА</v>
      </c>
      <c r="Y117" s="1"/>
      <c r="Z117" s="134"/>
      <c r="AA117" s="509"/>
    </row>
    <row r="118" spans="2:27" ht="15" hidden="1" customHeight="1" outlineLevel="2" x14ac:dyDescent="0.25">
      <c r="B118" s="146">
        <v>81</v>
      </c>
      <c r="C118" s="148" t="s">
        <v>227</v>
      </c>
      <c r="D118" s="140">
        <f>Лист2!V347</f>
        <v>1198.8769</v>
      </c>
      <c r="E118" s="140">
        <f>Лист2!W347</f>
        <v>1009.7588</v>
      </c>
      <c r="F118" s="140">
        <f>Лист2!X347</f>
        <v>1187.8122000000001</v>
      </c>
      <c r="G118" s="10">
        <f t="shared" si="51"/>
        <v>0.84</v>
      </c>
      <c r="H118" s="58">
        <f t="shared" si="52"/>
        <v>-0.16000000000000003</v>
      </c>
      <c r="I118" s="3">
        <f t="shared" si="44"/>
        <v>215</v>
      </c>
      <c r="J118" s="58">
        <f t="shared" si="53"/>
        <v>-0.95</v>
      </c>
      <c r="K118" s="211">
        <v>7488.0149099999999</v>
      </c>
      <c r="L118" s="109">
        <f t="shared" si="54"/>
        <v>7.4</v>
      </c>
      <c r="M118" s="58">
        <f t="shared" si="55"/>
        <v>0.53</v>
      </c>
      <c r="N118" s="116">
        <f>Лист2!U347</f>
        <v>6</v>
      </c>
      <c r="O118" s="59">
        <f t="shared" si="56"/>
        <v>168</v>
      </c>
      <c r="P118" s="58">
        <f t="shared" si="57"/>
        <v>-0.08</v>
      </c>
      <c r="Q118" s="64">
        <f t="shared" si="45"/>
        <v>-1.1099999999999999</v>
      </c>
      <c r="R118" s="64">
        <f t="shared" si="43"/>
        <v>0.45</v>
      </c>
      <c r="S118" s="26">
        <f t="shared" si="46"/>
        <v>2</v>
      </c>
      <c r="T118" s="26">
        <f t="shared" si="58"/>
        <v>10</v>
      </c>
      <c r="U118" s="23">
        <f t="shared" si="47"/>
        <v>0</v>
      </c>
      <c r="V118" s="19">
        <f t="shared" si="48"/>
        <v>0</v>
      </c>
      <c r="W118" s="23">
        <f t="shared" si="49"/>
        <v>0</v>
      </c>
      <c r="X118" s="17" t="str">
        <f t="shared" si="50"/>
        <v>ВА</v>
      </c>
      <c r="Y118" s="1"/>
      <c r="Z118" s="134"/>
      <c r="AA118" s="509"/>
    </row>
    <row r="119" spans="2:27" ht="15" hidden="1" customHeight="1" outlineLevel="2" x14ac:dyDescent="0.25">
      <c r="B119" s="146">
        <v>82</v>
      </c>
      <c r="C119" s="148" t="s">
        <v>228</v>
      </c>
      <c r="D119" s="140">
        <f>Лист2!V349</f>
        <v>1811.0514000000001</v>
      </c>
      <c r="E119" s="140">
        <f>Лист2!W349</f>
        <v>1610.5553</v>
      </c>
      <c r="F119" s="140">
        <f>Лист2!X349</f>
        <v>955.94859999999994</v>
      </c>
      <c r="G119" s="10">
        <f t="shared" si="51"/>
        <v>0.89</v>
      </c>
      <c r="H119" s="58">
        <f t="shared" si="52"/>
        <v>-0.10999999999999999</v>
      </c>
      <c r="I119" s="3">
        <f t="shared" si="44"/>
        <v>108</v>
      </c>
      <c r="J119" s="58">
        <f t="shared" si="53"/>
        <v>0.02</v>
      </c>
      <c r="K119" s="211">
        <v>10193.30406</v>
      </c>
      <c r="L119" s="109">
        <f t="shared" si="54"/>
        <v>6.3</v>
      </c>
      <c r="M119" s="58">
        <f t="shared" si="55"/>
        <v>0.6</v>
      </c>
      <c r="N119" s="116">
        <f>Лист2!U349</f>
        <v>9</v>
      </c>
      <c r="O119" s="59">
        <f t="shared" si="56"/>
        <v>179</v>
      </c>
      <c r="P119" s="58">
        <f t="shared" si="57"/>
        <v>-0.02</v>
      </c>
      <c r="Q119" s="64">
        <f t="shared" si="45"/>
        <v>-8.9999999999999983E-2</v>
      </c>
      <c r="R119" s="64">
        <f t="shared" si="43"/>
        <v>0.57999999999999996</v>
      </c>
      <c r="S119" s="26">
        <f t="shared" si="46"/>
        <v>2</v>
      </c>
      <c r="T119" s="26">
        <f t="shared" si="58"/>
        <v>10</v>
      </c>
      <c r="U119" s="23">
        <f t="shared" si="47"/>
        <v>0</v>
      </c>
      <c r="V119" s="19">
        <f t="shared" si="48"/>
        <v>0</v>
      </c>
      <c r="W119" s="23">
        <f t="shared" si="49"/>
        <v>0</v>
      </c>
      <c r="X119" s="17" t="str">
        <f t="shared" si="50"/>
        <v>ВА</v>
      </c>
      <c r="Y119" s="1"/>
      <c r="Z119" s="134"/>
      <c r="AA119" s="509"/>
    </row>
    <row r="120" spans="2:27" ht="15" hidden="1" customHeight="1" outlineLevel="2" x14ac:dyDescent="0.25">
      <c r="B120" s="146">
        <v>83</v>
      </c>
      <c r="C120" s="148" t="s">
        <v>229</v>
      </c>
      <c r="D120" s="140">
        <f>Лист2!V352</f>
        <v>3127.5375999999997</v>
      </c>
      <c r="E120" s="140">
        <f>Лист2!W352</f>
        <v>2977.1022000000003</v>
      </c>
      <c r="F120" s="140">
        <f>Лист2!X352</f>
        <v>2227.7791000000002</v>
      </c>
      <c r="G120" s="10">
        <f t="shared" si="51"/>
        <v>0.95</v>
      </c>
      <c r="H120" s="58">
        <f t="shared" si="52"/>
        <v>-5.0000000000000044E-2</v>
      </c>
      <c r="I120" s="3">
        <f t="shared" si="44"/>
        <v>137</v>
      </c>
      <c r="J120" s="58">
        <f t="shared" si="53"/>
        <v>-0.25</v>
      </c>
      <c r="K120" s="211">
        <v>23423.596670000003</v>
      </c>
      <c r="L120" s="109">
        <f t="shared" si="54"/>
        <v>7.9</v>
      </c>
      <c r="M120" s="58">
        <f t="shared" si="55"/>
        <v>0.49</v>
      </c>
      <c r="N120" s="116">
        <f>Лист2!U352</f>
        <v>21.9</v>
      </c>
      <c r="O120" s="59">
        <f t="shared" si="56"/>
        <v>136</v>
      </c>
      <c r="P120" s="58">
        <f t="shared" si="57"/>
        <v>-0.26</v>
      </c>
      <c r="Q120" s="64">
        <f t="shared" si="45"/>
        <v>-0.30000000000000004</v>
      </c>
      <c r="R120" s="64">
        <f t="shared" ref="R120:R181" si="59">M120+P120</f>
        <v>0.22999999999999998</v>
      </c>
      <c r="S120" s="26">
        <f t="shared" si="46"/>
        <v>2</v>
      </c>
      <c r="T120" s="26">
        <f t="shared" si="58"/>
        <v>10</v>
      </c>
      <c r="U120" s="23">
        <f t="shared" si="47"/>
        <v>0</v>
      </c>
      <c r="V120" s="19">
        <f t="shared" si="48"/>
        <v>0</v>
      </c>
      <c r="W120" s="23">
        <f t="shared" si="49"/>
        <v>0</v>
      </c>
      <c r="X120" s="17" t="str">
        <f t="shared" si="50"/>
        <v>ВА</v>
      </c>
      <c r="Y120" s="1"/>
      <c r="Z120" s="134"/>
      <c r="AA120" s="509"/>
    </row>
    <row r="121" spans="2:27" ht="15" hidden="1" customHeight="1" outlineLevel="2" x14ac:dyDescent="0.25">
      <c r="B121" s="146">
        <v>84</v>
      </c>
      <c r="C121" s="148" t="s">
        <v>230</v>
      </c>
      <c r="D121" s="140">
        <f>Лист2!V355</f>
        <v>1098.3971000000001</v>
      </c>
      <c r="E121" s="140">
        <f>Лист2!W355</f>
        <v>894.41830000000004</v>
      </c>
      <c r="F121" s="140">
        <f>Лист2!X355</f>
        <v>814.90030000000002</v>
      </c>
      <c r="G121" s="10">
        <f t="shared" si="51"/>
        <v>0.81</v>
      </c>
      <c r="H121" s="58">
        <f t="shared" si="52"/>
        <v>-0.18999999999999995</v>
      </c>
      <c r="I121" s="3">
        <f t="shared" si="44"/>
        <v>166</v>
      </c>
      <c r="J121" s="58">
        <f t="shared" si="53"/>
        <v>-0.51</v>
      </c>
      <c r="K121" s="211">
        <v>8826.4555099999998</v>
      </c>
      <c r="L121" s="109">
        <f t="shared" si="54"/>
        <v>9.9</v>
      </c>
      <c r="M121" s="58">
        <f t="shared" si="55"/>
        <v>0.37</v>
      </c>
      <c r="N121" s="116">
        <f>Лист2!U355</f>
        <v>8</v>
      </c>
      <c r="O121" s="59">
        <f t="shared" si="56"/>
        <v>112</v>
      </c>
      <c r="P121" s="58">
        <f t="shared" si="57"/>
        <v>-0.39</v>
      </c>
      <c r="Q121" s="64">
        <f t="shared" si="45"/>
        <v>-0.7</v>
      </c>
      <c r="R121" s="64">
        <f t="shared" si="59"/>
        <v>-2.0000000000000018E-2</v>
      </c>
      <c r="S121" s="26">
        <f t="shared" si="46"/>
        <v>2</v>
      </c>
      <c r="T121" s="26">
        <f t="shared" si="58"/>
        <v>20</v>
      </c>
      <c r="U121" s="23">
        <f t="shared" si="47"/>
        <v>0</v>
      </c>
      <c r="V121" s="19">
        <f t="shared" si="48"/>
        <v>0</v>
      </c>
      <c r="W121" s="23" t="str">
        <f t="shared" si="49"/>
        <v>ВВ</v>
      </c>
      <c r="X121" s="17">
        <f t="shared" si="50"/>
        <v>0</v>
      </c>
      <c r="Y121" s="1"/>
      <c r="Z121" s="134"/>
      <c r="AA121" s="509"/>
    </row>
    <row r="122" spans="2:27" ht="15" hidden="1" customHeight="1" outlineLevel="2" x14ac:dyDescent="0.25">
      <c r="B122" s="146">
        <v>85</v>
      </c>
      <c r="C122" s="148" t="s">
        <v>231</v>
      </c>
      <c r="D122" s="140">
        <f>Лист2!V357</f>
        <v>748.35719999999992</v>
      </c>
      <c r="E122" s="140">
        <f>Лист2!W357</f>
        <v>704.77330000000006</v>
      </c>
      <c r="F122" s="140">
        <f>Лист2!X357</f>
        <v>502.6508</v>
      </c>
      <c r="G122" s="10">
        <f t="shared" si="51"/>
        <v>0.94</v>
      </c>
      <c r="H122" s="58">
        <f t="shared" si="52"/>
        <v>-6.0000000000000053E-2</v>
      </c>
      <c r="I122" s="3">
        <f t="shared" si="44"/>
        <v>130</v>
      </c>
      <c r="J122" s="58">
        <f t="shared" si="53"/>
        <v>-0.18</v>
      </c>
      <c r="K122" s="211">
        <v>8991.0271099999991</v>
      </c>
      <c r="L122" s="109">
        <f t="shared" si="54"/>
        <v>12.8</v>
      </c>
      <c r="M122" s="58">
        <f t="shared" si="55"/>
        <v>0.18</v>
      </c>
      <c r="N122" s="116">
        <f>Лист2!U357</f>
        <v>8.9</v>
      </c>
      <c r="O122" s="59">
        <f t="shared" si="56"/>
        <v>79</v>
      </c>
      <c r="P122" s="58">
        <f t="shared" si="57"/>
        <v>-0.56999999999999995</v>
      </c>
      <c r="Q122" s="64">
        <f t="shared" si="45"/>
        <v>-0.24000000000000005</v>
      </c>
      <c r="R122" s="64">
        <f t="shared" si="59"/>
        <v>-0.38999999999999996</v>
      </c>
      <c r="S122" s="26">
        <f t="shared" si="46"/>
        <v>2</v>
      </c>
      <c r="T122" s="26">
        <f t="shared" si="58"/>
        <v>20</v>
      </c>
      <c r="U122" s="23">
        <f t="shared" si="47"/>
        <v>0</v>
      </c>
      <c r="V122" s="19">
        <f t="shared" si="48"/>
        <v>0</v>
      </c>
      <c r="W122" s="23" t="str">
        <f t="shared" si="49"/>
        <v>ВВ</v>
      </c>
      <c r="X122" s="17">
        <f t="shared" si="50"/>
        <v>0</v>
      </c>
      <c r="Y122" s="1"/>
      <c r="Z122" s="134"/>
      <c r="AA122" s="509"/>
    </row>
    <row r="123" spans="2:27" ht="15" hidden="1" customHeight="1" outlineLevel="2" x14ac:dyDescent="0.25">
      <c r="B123" s="146">
        <v>86</v>
      </c>
      <c r="C123" s="148" t="s">
        <v>232</v>
      </c>
      <c r="D123" s="140">
        <f>Лист2!V360</f>
        <v>687.57650000000001</v>
      </c>
      <c r="E123" s="140">
        <f>Лист2!W360</f>
        <v>570.43409999999994</v>
      </c>
      <c r="F123" s="140">
        <f>Лист2!X360</f>
        <v>410.21410000000003</v>
      </c>
      <c r="G123" s="10">
        <f t="shared" si="51"/>
        <v>0.83</v>
      </c>
      <c r="H123" s="58">
        <f t="shared" si="52"/>
        <v>-0.17000000000000004</v>
      </c>
      <c r="I123" s="3">
        <f t="shared" si="44"/>
        <v>131</v>
      </c>
      <c r="J123" s="58">
        <f t="shared" si="53"/>
        <v>-0.19</v>
      </c>
      <c r="K123" s="211">
        <v>6494.2443600000006</v>
      </c>
      <c r="L123" s="109">
        <f t="shared" si="54"/>
        <v>11.4</v>
      </c>
      <c r="M123" s="58">
        <f t="shared" si="55"/>
        <v>0.27</v>
      </c>
      <c r="N123" s="116">
        <f>Лист2!U360</f>
        <v>5</v>
      </c>
      <c r="O123" s="59">
        <f t="shared" si="56"/>
        <v>114</v>
      </c>
      <c r="P123" s="58">
        <f t="shared" si="57"/>
        <v>-0.38</v>
      </c>
      <c r="Q123" s="64">
        <f t="shared" si="45"/>
        <v>-0.36000000000000004</v>
      </c>
      <c r="R123" s="64">
        <f t="shared" si="59"/>
        <v>-0.10999999999999999</v>
      </c>
      <c r="S123" s="26">
        <f t="shared" si="46"/>
        <v>2</v>
      </c>
      <c r="T123" s="26">
        <f t="shared" si="58"/>
        <v>20</v>
      </c>
      <c r="U123" s="23">
        <f t="shared" si="47"/>
        <v>0</v>
      </c>
      <c r="V123" s="19">
        <f t="shared" si="48"/>
        <v>0</v>
      </c>
      <c r="W123" s="23" t="str">
        <f t="shared" si="49"/>
        <v>ВВ</v>
      </c>
      <c r="X123" s="17">
        <f t="shared" si="50"/>
        <v>0</v>
      </c>
      <c r="Y123" s="1"/>
      <c r="Z123" s="134"/>
      <c r="AA123" s="509"/>
    </row>
    <row r="124" spans="2:27" ht="15" hidden="1" customHeight="1" outlineLevel="2" x14ac:dyDescent="0.25">
      <c r="B124" s="146">
        <v>87</v>
      </c>
      <c r="C124" s="148" t="s">
        <v>233</v>
      </c>
      <c r="D124" s="140">
        <f>Лист2!V362</f>
        <v>887.82729999999992</v>
      </c>
      <c r="E124" s="140">
        <f>Лист2!W362</f>
        <v>865.85230000000001</v>
      </c>
      <c r="F124" s="140">
        <f>Лист2!X362</f>
        <v>496.13240000000002</v>
      </c>
      <c r="G124" s="10">
        <f t="shared" si="51"/>
        <v>0.98</v>
      </c>
      <c r="H124" s="58">
        <f t="shared" si="52"/>
        <v>-2.0000000000000018E-2</v>
      </c>
      <c r="I124" s="3">
        <f t="shared" si="44"/>
        <v>105</v>
      </c>
      <c r="J124" s="58">
        <f t="shared" si="53"/>
        <v>0.05</v>
      </c>
      <c r="K124" s="211">
        <v>10014.354120000002</v>
      </c>
      <c r="L124" s="109">
        <f t="shared" si="54"/>
        <v>11.6</v>
      </c>
      <c r="M124" s="58">
        <f t="shared" si="55"/>
        <v>0.26</v>
      </c>
      <c r="N124" s="116">
        <f>Лист2!U362</f>
        <v>11</v>
      </c>
      <c r="O124" s="59">
        <f t="shared" si="56"/>
        <v>79</v>
      </c>
      <c r="P124" s="58">
        <f t="shared" si="57"/>
        <v>-0.56999999999999995</v>
      </c>
      <c r="Q124" s="64">
        <f t="shared" si="45"/>
        <v>2.9999999999999985E-2</v>
      </c>
      <c r="R124" s="64">
        <f t="shared" si="59"/>
        <v>-0.30999999999999994</v>
      </c>
      <c r="S124" s="26">
        <f t="shared" si="46"/>
        <v>1</v>
      </c>
      <c r="T124" s="26">
        <f t="shared" si="58"/>
        <v>20</v>
      </c>
      <c r="U124" s="23" t="str">
        <f t="shared" si="47"/>
        <v>АВ</v>
      </c>
      <c r="V124" s="19">
        <f t="shared" si="48"/>
        <v>0</v>
      </c>
      <c r="W124" s="23">
        <f t="shared" si="49"/>
        <v>0</v>
      </c>
      <c r="X124" s="17">
        <f t="shared" si="50"/>
        <v>0</v>
      </c>
      <c r="Y124" s="1"/>
      <c r="Z124" s="134"/>
      <c r="AA124" s="509"/>
    </row>
    <row r="125" spans="2:27" ht="15" hidden="1" customHeight="1" outlineLevel="2" x14ac:dyDescent="0.25">
      <c r="B125" s="146">
        <v>88</v>
      </c>
      <c r="C125" s="148" t="s">
        <v>234</v>
      </c>
      <c r="D125" s="140">
        <f>Лист2!V365</f>
        <v>2400.1812</v>
      </c>
      <c r="E125" s="140">
        <f>Лист2!W365</f>
        <v>2403.1142</v>
      </c>
      <c r="F125" s="140">
        <f>Лист2!X365</f>
        <v>1864.4373999999998</v>
      </c>
      <c r="G125" s="10">
        <f t="shared" si="51"/>
        <v>1</v>
      </c>
      <c r="H125" s="58">
        <f t="shared" si="52"/>
        <v>0</v>
      </c>
      <c r="I125" s="3">
        <f t="shared" si="44"/>
        <v>142</v>
      </c>
      <c r="J125" s="58">
        <f t="shared" si="53"/>
        <v>-0.28999999999999998</v>
      </c>
      <c r="K125" s="211">
        <v>17358.552169999999</v>
      </c>
      <c r="L125" s="109">
        <f t="shared" si="54"/>
        <v>7.2</v>
      </c>
      <c r="M125" s="58">
        <f t="shared" si="55"/>
        <v>0.54</v>
      </c>
      <c r="N125" s="116">
        <f>Лист2!U365</f>
        <v>15.8</v>
      </c>
      <c r="O125" s="59">
        <f t="shared" si="56"/>
        <v>152</v>
      </c>
      <c r="P125" s="58">
        <f t="shared" si="57"/>
        <v>-0.17</v>
      </c>
      <c r="Q125" s="64">
        <f t="shared" si="45"/>
        <v>-0.28999999999999998</v>
      </c>
      <c r="R125" s="64">
        <f t="shared" si="59"/>
        <v>0.37</v>
      </c>
      <c r="S125" s="26">
        <f t="shared" si="46"/>
        <v>2</v>
      </c>
      <c r="T125" s="26">
        <f t="shared" si="58"/>
        <v>10</v>
      </c>
      <c r="U125" s="23">
        <f t="shared" si="47"/>
        <v>0</v>
      </c>
      <c r="V125" s="19">
        <f t="shared" si="48"/>
        <v>0</v>
      </c>
      <c r="W125" s="23">
        <f t="shared" si="49"/>
        <v>0</v>
      </c>
      <c r="X125" s="17" t="str">
        <f t="shared" si="50"/>
        <v>ВА</v>
      </c>
      <c r="Y125" s="1"/>
      <c r="Z125" s="134"/>
      <c r="AA125" s="509"/>
    </row>
    <row r="126" spans="2:27" ht="15" hidden="1" customHeight="1" outlineLevel="2" x14ac:dyDescent="0.25">
      <c r="B126" s="146">
        <v>89</v>
      </c>
      <c r="C126" s="148" t="s">
        <v>235</v>
      </c>
      <c r="D126" s="140">
        <f>Лист2!V367</f>
        <v>3203.8661000000002</v>
      </c>
      <c r="E126" s="140">
        <f>Лист2!W367</f>
        <v>2842.1001000000001</v>
      </c>
      <c r="F126" s="140">
        <f>Лист2!X367</f>
        <v>2472.8235</v>
      </c>
      <c r="G126" s="10">
        <f t="shared" si="51"/>
        <v>0.89</v>
      </c>
      <c r="H126" s="58">
        <f t="shared" si="52"/>
        <v>-0.10999999999999999</v>
      </c>
      <c r="I126" s="3">
        <f t="shared" si="44"/>
        <v>159</v>
      </c>
      <c r="J126" s="58">
        <f t="shared" si="53"/>
        <v>-0.45</v>
      </c>
      <c r="K126" s="211">
        <v>22248.301670000001</v>
      </c>
      <c r="L126" s="109">
        <f t="shared" si="54"/>
        <v>7.8</v>
      </c>
      <c r="M126" s="58">
        <f t="shared" si="55"/>
        <v>0.5</v>
      </c>
      <c r="N126" s="116">
        <f>Лист2!U367</f>
        <v>18.399999999999999</v>
      </c>
      <c r="O126" s="59">
        <f t="shared" si="56"/>
        <v>154</v>
      </c>
      <c r="P126" s="58">
        <f t="shared" si="57"/>
        <v>-0.16</v>
      </c>
      <c r="Q126" s="64">
        <f t="shared" si="45"/>
        <v>-0.56000000000000005</v>
      </c>
      <c r="R126" s="64">
        <f t="shared" si="59"/>
        <v>0.33999999999999997</v>
      </c>
      <c r="S126" s="26">
        <f t="shared" si="46"/>
        <v>2</v>
      </c>
      <c r="T126" s="26">
        <f t="shared" si="58"/>
        <v>10</v>
      </c>
      <c r="U126" s="23">
        <f t="shared" si="47"/>
        <v>0</v>
      </c>
      <c r="V126" s="19">
        <f t="shared" si="48"/>
        <v>0</v>
      </c>
      <c r="W126" s="23">
        <f t="shared" si="49"/>
        <v>0</v>
      </c>
      <c r="X126" s="17" t="str">
        <f t="shared" si="50"/>
        <v>ВА</v>
      </c>
      <c r="Y126" s="1"/>
      <c r="Z126" s="134"/>
      <c r="AA126" s="509"/>
    </row>
    <row r="127" spans="2:27" ht="15" hidden="1" customHeight="1" outlineLevel="2" x14ac:dyDescent="0.25">
      <c r="B127" s="146">
        <v>90</v>
      </c>
      <c r="C127" s="148" t="s">
        <v>236</v>
      </c>
      <c r="D127" s="140">
        <f>Лист2!V369</f>
        <v>3779.9340000000002</v>
      </c>
      <c r="E127" s="140">
        <f>Лист2!W369</f>
        <v>3721.1601000000001</v>
      </c>
      <c r="F127" s="140">
        <f>Лист2!X369</f>
        <v>3089.6194999999998</v>
      </c>
      <c r="G127" s="10">
        <f t="shared" si="51"/>
        <v>0.98</v>
      </c>
      <c r="H127" s="58">
        <f t="shared" si="52"/>
        <v>-2.0000000000000018E-2</v>
      </c>
      <c r="I127" s="3">
        <f t="shared" si="44"/>
        <v>152</v>
      </c>
      <c r="J127" s="58">
        <f t="shared" si="53"/>
        <v>-0.38</v>
      </c>
      <c r="K127" s="211">
        <v>19132.726079999997</v>
      </c>
      <c r="L127" s="109">
        <f t="shared" si="54"/>
        <v>5.0999999999999996</v>
      </c>
      <c r="M127" s="58">
        <f t="shared" si="55"/>
        <v>0.67</v>
      </c>
      <c r="N127" s="116">
        <f>Лист2!U369</f>
        <v>17</v>
      </c>
      <c r="O127" s="59">
        <f t="shared" si="56"/>
        <v>219</v>
      </c>
      <c r="P127" s="58">
        <f t="shared" si="57"/>
        <v>0.2</v>
      </c>
      <c r="Q127" s="64">
        <f t="shared" si="45"/>
        <v>-0.4</v>
      </c>
      <c r="R127" s="64">
        <f t="shared" si="59"/>
        <v>0.87000000000000011</v>
      </c>
      <c r="S127" s="26">
        <f t="shared" si="46"/>
        <v>2</v>
      </c>
      <c r="T127" s="26">
        <f t="shared" si="58"/>
        <v>10</v>
      </c>
      <c r="U127" s="23">
        <f t="shared" si="47"/>
        <v>0</v>
      </c>
      <c r="V127" s="19">
        <f t="shared" si="48"/>
        <v>0</v>
      </c>
      <c r="W127" s="23">
        <f t="shared" si="49"/>
        <v>0</v>
      </c>
      <c r="X127" s="17" t="str">
        <f t="shared" si="50"/>
        <v>ВА</v>
      </c>
      <c r="Y127" s="1"/>
      <c r="Z127" s="134"/>
      <c r="AA127" s="509"/>
    </row>
    <row r="128" spans="2:27" ht="15.75" hidden="1" customHeight="1" outlineLevel="2" thickBot="1" x14ac:dyDescent="0.3">
      <c r="B128" s="189">
        <v>91</v>
      </c>
      <c r="C128" s="205" t="s">
        <v>237</v>
      </c>
      <c r="D128" s="191">
        <f>Лист2!V371</f>
        <v>2029.7728999999999</v>
      </c>
      <c r="E128" s="191">
        <f>Лист2!W371</f>
        <v>1964.5771</v>
      </c>
      <c r="F128" s="191">
        <f>Лист2!X371</f>
        <v>1318.0588</v>
      </c>
      <c r="G128" s="192">
        <f t="shared" si="51"/>
        <v>0.97</v>
      </c>
      <c r="H128" s="193">
        <f t="shared" si="52"/>
        <v>-3.0000000000000027E-2</v>
      </c>
      <c r="I128" s="194">
        <f t="shared" si="44"/>
        <v>122</v>
      </c>
      <c r="J128" s="193">
        <f t="shared" si="53"/>
        <v>-0.11</v>
      </c>
      <c r="K128" s="210">
        <v>15329.73647</v>
      </c>
      <c r="L128" s="195">
        <f t="shared" si="54"/>
        <v>7.8</v>
      </c>
      <c r="M128" s="193">
        <f t="shared" si="55"/>
        <v>0.5</v>
      </c>
      <c r="N128" s="196">
        <f>Лист2!U371</f>
        <v>14</v>
      </c>
      <c r="O128" s="197">
        <f t="shared" si="56"/>
        <v>140</v>
      </c>
      <c r="P128" s="193">
        <f t="shared" si="57"/>
        <v>-0.23</v>
      </c>
      <c r="Q128" s="198">
        <f t="shared" si="45"/>
        <v>-0.14000000000000001</v>
      </c>
      <c r="R128" s="198">
        <f t="shared" si="59"/>
        <v>0.27</v>
      </c>
      <c r="S128" s="199">
        <f t="shared" si="46"/>
        <v>2</v>
      </c>
      <c r="T128" s="199">
        <f t="shared" si="58"/>
        <v>10</v>
      </c>
      <c r="U128" s="200">
        <f t="shared" si="47"/>
        <v>0</v>
      </c>
      <c r="V128" s="201">
        <f t="shared" si="48"/>
        <v>0</v>
      </c>
      <c r="W128" s="200">
        <f t="shared" si="49"/>
        <v>0</v>
      </c>
      <c r="X128" s="202" t="str">
        <f t="shared" si="50"/>
        <v>ВА</v>
      </c>
      <c r="Y128" s="1"/>
      <c r="Z128" s="134"/>
      <c r="AA128" s="509"/>
    </row>
    <row r="129" spans="2:27" ht="15" hidden="1" customHeight="1" outlineLevel="2" x14ac:dyDescent="0.25">
      <c r="B129" s="190">
        <v>92</v>
      </c>
      <c r="C129" s="186" t="s">
        <v>238</v>
      </c>
      <c r="D129" s="141">
        <f>Лист2!V373</f>
        <v>662.24490000000003</v>
      </c>
      <c r="E129" s="141">
        <f>Лист2!W373</f>
        <v>707.96910000000003</v>
      </c>
      <c r="F129" s="141">
        <f>Лист2!X373</f>
        <v>588.83659999999998</v>
      </c>
      <c r="G129" s="184">
        <f t="shared" si="51"/>
        <v>1.07</v>
      </c>
      <c r="H129" s="183">
        <f t="shared" si="52"/>
        <v>7.0000000000000062E-2</v>
      </c>
      <c r="I129" s="182">
        <f t="shared" si="44"/>
        <v>152</v>
      </c>
      <c r="J129" s="183">
        <f t="shared" si="53"/>
        <v>-0.38</v>
      </c>
      <c r="K129" s="209">
        <v>6850.2704699999995</v>
      </c>
      <c r="L129" s="181">
        <f t="shared" si="54"/>
        <v>9.6999999999999993</v>
      </c>
      <c r="M129" s="183">
        <f t="shared" si="55"/>
        <v>0.38</v>
      </c>
      <c r="N129" s="180">
        <f>Лист2!U373</f>
        <v>5</v>
      </c>
      <c r="O129" s="179">
        <f t="shared" si="56"/>
        <v>142</v>
      </c>
      <c r="P129" s="183">
        <f t="shared" si="57"/>
        <v>-0.22</v>
      </c>
      <c r="Q129" s="178">
        <f t="shared" si="45"/>
        <v>-0.30999999999999994</v>
      </c>
      <c r="R129" s="178">
        <f t="shared" si="59"/>
        <v>0.16</v>
      </c>
      <c r="S129" s="177">
        <f t="shared" si="46"/>
        <v>2</v>
      </c>
      <c r="T129" s="177">
        <f t="shared" si="58"/>
        <v>10</v>
      </c>
      <c r="U129" s="176">
        <f t="shared" si="47"/>
        <v>0</v>
      </c>
      <c r="V129" s="175">
        <f t="shared" si="48"/>
        <v>0</v>
      </c>
      <c r="W129" s="176">
        <f t="shared" si="49"/>
        <v>0</v>
      </c>
      <c r="X129" s="174" t="str">
        <f t="shared" si="50"/>
        <v>ВА</v>
      </c>
      <c r="Y129" s="1"/>
      <c r="Z129" s="134"/>
      <c r="AA129" s="509"/>
    </row>
    <row r="130" spans="2:27" ht="15" hidden="1" customHeight="1" outlineLevel="2" x14ac:dyDescent="0.25">
      <c r="B130" s="146">
        <v>93</v>
      </c>
      <c r="C130" s="148" t="s">
        <v>239</v>
      </c>
      <c r="D130" s="140">
        <f>Лист2!V375</f>
        <v>750.21119999999996</v>
      </c>
      <c r="E130" s="140">
        <f>Лист2!W375</f>
        <v>739.79960000000005</v>
      </c>
      <c r="F130" s="140">
        <f>Лист2!X375</f>
        <v>576.096</v>
      </c>
      <c r="G130" s="10">
        <f t="shared" si="51"/>
        <v>0.99</v>
      </c>
      <c r="H130" s="58">
        <f t="shared" si="52"/>
        <v>-1.0000000000000009E-2</v>
      </c>
      <c r="I130" s="3">
        <f t="shared" si="44"/>
        <v>142</v>
      </c>
      <c r="J130" s="58">
        <f t="shared" si="53"/>
        <v>-0.28999999999999998</v>
      </c>
      <c r="K130" s="211">
        <v>7377.9492099999998</v>
      </c>
      <c r="L130" s="109">
        <f t="shared" si="54"/>
        <v>10</v>
      </c>
      <c r="M130" s="58">
        <f t="shared" si="55"/>
        <v>0.36</v>
      </c>
      <c r="N130" s="116">
        <f>Лист2!U375</f>
        <v>5.5</v>
      </c>
      <c r="O130" s="59">
        <f t="shared" si="56"/>
        <v>135</v>
      </c>
      <c r="P130" s="58">
        <f t="shared" si="57"/>
        <v>-0.26</v>
      </c>
      <c r="Q130" s="64">
        <f t="shared" si="45"/>
        <v>-0.3</v>
      </c>
      <c r="R130" s="64">
        <f t="shared" si="59"/>
        <v>9.9999999999999978E-2</v>
      </c>
      <c r="S130" s="26">
        <f t="shared" si="46"/>
        <v>2</v>
      </c>
      <c r="T130" s="26">
        <f t="shared" si="58"/>
        <v>10</v>
      </c>
      <c r="U130" s="23">
        <f t="shared" si="47"/>
        <v>0</v>
      </c>
      <c r="V130" s="19">
        <f t="shared" si="48"/>
        <v>0</v>
      </c>
      <c r="W130" s="23">
        <f t="shared" si="49"/>
        <v>0</v>
      </c>
      <c r="X130" s="17" t="str">
        <f t="shared" si="50"/>
        <v>ВА</v>
      </c>
      <c r="Y130" s="1"/>
      <c r="Z130" s="134"/>
      <c r="AA130" s="509"/>
    </row>
    <row r="131" spans="2:27" ht="15" hidden="1" customHeight="1" outlineLevel="2" x14ac:dyDescent="0.25">
      <c r="B131" s="146">
        <v>94</v>
      </c>
      <c r="C131" s="148" t="s">
        <v>240</v>
      </c>
      <c r="D131" s="140">
        <f>Лист2!V377</f>
        <v>817.74929999999995</v>
      </c>
      <c r="E131" s="140">
        <f>Лист2!W377</f>
        <v>767.03440000000001</v>
      </c>
      <c r="F131" s="140">
        <f>Лист2!X377</f>
        <v>539.0521</v>
      </c>
      <c r="G131" s="10">
        <f t="shared" si="51"/>
        <v>0.94</v>
      </c>
      <c r="H131" s="58">
        <f t="shared" si="52"/>
        <v>-6.0000000000000053E-2</v>
      </c>
      <c r="I131" s="3">
        <f t="shared" si="44"/>
        <v>128</v>
      </c>
      <c r="J131" s="58">
        <f t="shared" si="53"/>
        <v>-0.16</v>
      </c>
      <c r="K131" s="211">
        <v>14807.715</v>
      </c>
      <c r="L131" s="109">
        <f t="shared" si="54"/>
        <v>19.3</v>
      </c>
      <c r="M131" s="58">
        <f t="shared" si="55"/>
        <v>-0.24</v>
      </c>
      <c r="N131" s="116">
        <f>Лист2!U377</f>
        <v>11.5</v>
      </c>
      <c r="O131" s="59">
        <f t="shared" si="56"/>
        <v>67</v>
      </c>
      <c r="P131" s="58">
        <f t="shared" si="57"/>
        <v>-0.63</v>
      </c>
      <c r="Q131" s="64">
        <f t="shared" si="45"/>
        <v>-0.22000000000000006</v>
      </c>
      <c r="R131" s="64">
        <f t="shared" si="59"/>
        <v>-0.87</v>
      </c>
      <c r="S131" s="26">
        <f t="shared" si="46"/>
        <v>2</v>
      </c>
      <c r="T131" s="26">
        <f t="shared" si="58"/>
        <v>20</v>
      </c>
      <c r="U131" s="23">
        <f t="shared" si="47"/>
        <v>0</v>
      </c>
      <c r="V131" s="19">
        <f t="shared" si="48"/>
        <v>0</v>
      </c>
      <c r="W131" s="23" t="str">
        <f t="shared" si="49"/>
        <v>ВВ</v>
      </c>
      <c r="X131" s="17">
        <f t="shared" si="50"/>
        <v>0</v>
      </c>
      <c r="Y131" s="1"/>
      <c r="Z131" s="134"/>
      <c r="AA131" s="509"/>
    </row>
    <row r="132" spans="2:27" ht="15" hidden="1" customHeight="1" outlineLevel="2" x14ac:dyDescent="0.25">
      <c r="B132" s="146">
        <v>95</v>
      </c>
      <c r="C132" s="148" t="s">
        <v>241</v>
      </c>
      <c r="D132" s="140">
        <f>Лист2!V388</f>
        <v>899.62919999999997</v>
      </c>
      <c r="E132" s="140">
        <f>Лист2!W388</f>
        <v>877.70180000000005</v>
      </c>
      <c r="F132" s="140">
        <f>Лист2!X388</f>
        <v>502.56889999999999</v>
      </c>
      <c r="G132" s="10">
        <f t="shared" si="51"/>
        <v>0.98</v>
      </c>
      <c r="H132" s="58">
        <f t="shared" si="52"/>
        <v>-2.0000000000000018E-2</v>
      </c>
      <c r="I132" s="3">
        <f t="shared" si="44"/>
        <v>104</v>
      </c>
      <c r="J132" s="58">
        <f t="shared" si="53"/>
        <v>0.05</v>
      </c>
      <c r="K132" s="211">
        <v>8222.7801600000003</v>
      </c>
      <c r="L132" s="109">
        <f t="shared" si="54"/>
        <v>9.4</v>
      </c>
      <c r="M132" s="58">
        <f t="shared" si="55"/>
        <v>0.4</v>
      </c>
      <c r="N132" s="116">
        <f>Лист2!U388</f>
        <v>6</v>
      </c>
      <c r="O132" s="59">
        <f t="shared" si="56"/>
        <v>146</v>
      </c>
      <c r="P132" s="58">
        <f t="shared" si="57"/>
        <v>-0.2</v>
      </c>
      <c r="Q132" s="64">
        <f t="shared" si="45"/>
        <v>2.9999999999999985E-2</v>
      </c>
      <c r="R132" s="64">
        <f t="shared" si="59"/>
        <v>0.2</v>
      </c>
      <c r="S132" s="26">
        <f t="shared" si="46"/>
        <v>1</v>
      </c>
      <c r="T132" s="26">
        <f t="shared" si="58"/>
        <v>10</v>
      </c>
      <c r="U132" s="23">
        <f t="shared" si="47"/>
        <v>0</v>
      </c>
      <c r="V132" s="19" t="str">
        <f t="shared" si="48"/>
        <v>АА</v>
      </c>
      <c r="W132" s="23">
        <f t="shared" si="49"/>
        <v>0</v>
      </c>
      <c r="X132" s="17">
        <f t="shared" si="50"/>
        <v>0</v>
      </c>
      <c r="Y132" s="1"/>
      <c r="Z132" s="134"/>
      <c r="AA132" s="509"/>
    </row>
    <row r="133" spans="2:27" ht="15" hidden="1" customHeight="1" outlineLevel="2" x14ac:dyDescent="0.25">
      <c r="B133" s="146">
        <v>96</v>
      </c>
      <c r="C133" s="148" t="s">
        <v>242</v>
      </c>
      <c r="D133" s="140">
        <f>Лист2!V389</f>
        <v>1098.6018999999999</v>
      </c>
      <c r="E133" s="140">
        <f>Лист2!W389</f>
        <v>1045.2094</v>
      </c>
      <c r="F133" s="140">
        <f>Лист2!X389</f>
        <v>1168.4411</v>
      </c>
      <c r="G133" s="10">
        <f t="shared" si="51"/>
        <v>0.95</v>
      </c>
      <c r="H133" s="58">
        <f t="shared" si="52"/>
        <v>-5.0000000000000044E-2</v>
      </c>
      <c r="I133" s="3">
        <f t="shared" si="44"/>
        <v>204</v>
      </c>
      <c r="J133" s="58">
        <f t="shared" si="53"/>
        <v>-0.85</v>
      </c>
      <c r="K133" s="211">
        <v>7931.2566899999993</v>
      </c>
      <c r="L133" s="109">
        <f t="shared" si="54"/>
        <v>7.6</v>
      </c>
      <c r="M133" s="58">
        <f t="shared" si="55"/>
        <v>0.51</v>
      </c>
      <c r="N133" s="116">
        <f>Лист2!U389</f>
        <v>6.5</v>
      </c>
      <c r="O133" s="59">
        <f t="shared" si="56"/>
        <v>161</v>
      </c>
      <c r="P133" s="58">
        <f t="shared" si="57"/>
        <v>-0.12</v>
      </c>
      <c r="Q133" s="64">
        <f t="shared" si="45"/>
        <v>-0.9</v>
      </c>
      <c r="R133" s="64">
        <f t="shared" si="59"/>
        <v>0.39</v>
      </c>
      <c r="S133" s="26">
        <f t="shared" si="46"/>
        <v>2</v>
      </c>
      <c r="T133" s="26">
        <f t="shared" si="58"/>
        <v>10</v>
      </c>
      <c r="U133" s="23">
        <f t="shared" si="47"/>
        <v>0</v>
      </c>
      <c r="V133" s="19">
        <f t="shared" si="48"/>
        <v>0</v>
      </c>
      <c r="W133" s="23">
        <f t="shared" si="49"/>
        <v>0</v>
      </c>
      <c r="X133" s="17" t="str">
        <f t="shared" si="50"/>
        <v>ВА</v>
      </c>
      <c r="Y133" s="1"/>
      <c r="Z133" s="134"/>
      <c r="AA133" s="509"/>
    </row>
    <row r="134" spans="2:27" ht="15" hidden="1" customHeight="1" outlineLevel="2" x14ac:dyDescent="0.25">
      <c r="B134" s="146">
        <v>97</v>
      </c>
      <c r="C134" s="148" t="s">
        <v>243</v>
      </c>
      <c r="D134" s="140">
        <f>Лист2!V380</f>
        <v>706.66669999999999</v>
      </c>
      <c r="E134" s="140">
        <f>Лист2!W380</f>
        <v>583.02649999999994</v>
      </c>
      <c r="F134" s="140">
        <f>Лист2!X380</f>
        <v>546.60169999999994</v>
      </c>
      <c r="G134" s="10">
        <f t="shared" si="51"/>
        <v>0.83</v>
      </c>
      <c r="H134" s="58">
        <f t="shared" si="52"/>
        <v>-0.17000000000000004</v>
      </c>
      <c r="I134" s="3">
        <f t="shared" si="44"/>
        <v>171</v>
      </c>
      <c r="J134" s="58">
        <f t="shared" si="53"/>
        <v>-0.55000000000000004</v>
      </c>
      <c r="K134" s="211">
        <v>6383.9049899999991</v>
      </c>
      <c r="L134" s="109">
        <f t="shared" si="54"/>
        <v>10.9</v>
      </c>
      <c r="M134" s="58">
        <f t="shared" si="55"/>
        <v>0.3</v>
      </c>
      <c r="N134" s="116">
        <f>Лист2!U380</f>
        <v>4.5</v>
      </c>
      <c r="O134" s="59">
        <f t="shared" si="56"/>
        <v>130</v>
      </c>
      <c r="P134" s="58">
        <f t="shared" si="57"/>
        <v>-0.28999999999999998</v>
      </c>
      <c r="Q134" s="64">
        <f t="shared" si="45"/>
        <v>-0.72000000000000008</v>
      </c>
      <c r="R134" s="64">
        <f t="shared" si="59"/>
        <v>1.0000000000000009E-2</v>
      </c>
      <c r="S134" s="26">
        <f t="shared" si="46"/>
        <v>2</v>
      </c>
      <c r="T134" s="26">
        <f t="shared" si="58"/>
        <v>10</v>
      </c>
      <c r="U134" s="23">
        <f t="shared" si="47"/>
        <v>0</v>
      </c>
      <c r="V134" s="19">
        <f t="shared" si="48"/>
        <v>0</v>
      </c>
      <c r="W134" s="23">
        <f t="shared" si="49"/>
        <v>0</v>
      </c>
      <c r="X134" s="17" t="str">
        <f t="shared" si="50"/>
        <v>ВА</v>
      </c>
      <c r="Y134" s="1"/>
      <c r="Z134" s="134"/>
      <c r="AA134" s="509"/>
    </row>
    <row r="135" spans="2:27" ht="15" hidden="1" customHeight="1" outlineLevel="2" x14ac:dyDescent="0.25">
      <c r="B135" s="146">
        <v>98</v>
      </c>
      <c r="C135" s="148" t="s">
        <v>244</v>
      </c>
      <c r="D135" s="140">
        <f>Лист2!V387</f>
        <v>2651.3164000000002</v>
      </c>
      <c r="E135" s="140">
        <f>Лист2!W387</f>
        <v>2277.6525999999999</v>
      </c>
      <c r="F135" s="140">
        <f>Лист2!X387</f>
        <v>2320.9856</v>
      </c>
      <c r="G135" s="10">
        <f t="shared" si="51"/>
        <v>0.86</v>
      </c>
      <c r="H135" s="58">
        <f t="shared" si="52"/>
        <v>-0.14000000000000001</v>
      </c>
      <c r="I135" s="3">
        <f t="shared" si="44"/>
        <v>186</v>
      </c>
      <c r="J135" s="58">
        <f t="shared" si="53"/>
        <v>-0.69</v>
      </c>
      <c r="K135" s="211">
        <v>16361.422849999999</v>
      </c>
      <c r="L135" s="109">
        <f t="shared" si="54"/>
        <v>7.2</v>
      </c>
      <c r="M135" s="58">
        <f t="shared" si="55"/>
        <v>0.54</v>
      </c>
      <c r="N135" s="116">
        <f>Лист2!U387</f>
        <v>15.5</v>
      </c>
      <c r="O135" s="59">
        <f t="shared" si="56"/>
        <v>147</v>
      </c>
      <c r="P135" s="58">
        <f t="shared" si="57"/>
        <v>-0.2</v>
      </c>
      <c r="Q135" s="64">
        <f t="shared" si="45"/>
        <v>-0.83</v>
      </c>
      <c r="R135" s="64">
        <f t="shared" si="59"/>
        <v>0.34</v>
      </c>
      <c r="S135" s="26">
        <f t="shared" si="46"/>
        <v>2</v>
      </c>
      <c r="T135" s="26">
        <f t="shared" si="58"/>
        <v>10</v>
      </c>
      <c r="U135" s="23">
        <f t="shared" si="47"/>
        <v>0</v>
      </c>
      <c r="V135" s="19">
        <f t="shared" si="48"/>
        <v>0</v>
      </c>
      <c r="W135" s="23">
        <f t="shared" si="49"/>
        <v>0</v>
      </c>
      <c r="X135" s="17" t="str">
        <f t="shared" si="50"/>
        <v>ВА</v>
      </c>
      <c r="Y135" s="1"/>
      <c r="Z135" s="134"/>
      <c r="AA135" s="509"/>
    </row>
    <row r="136" spans="2:27" ht="15" hidden="1" customHeight="1" outlineLevel="2" x14ac:dyDescent="0.25">
      <c r="B136" s="146">
        <v>99</v>
      </c>
      <c r="C136" s="148" t="s">
        <v>245</v>
      </c>
      <c r="D136" s="140">
        <f>Лист2!V382</f>
        <v>1008.4109000000001</v>
      </c>
      <c r="E136" s="140">
        <f>Лист2!W382</f>
        <v>820.99130000000002</v>
      </c>
      <c r="F136" s="140">
        <f>Лист2!X382</f>
        <v>1087.9425000000001</v>
      </c>
      <c r="G136" s="10">
        <f t="shared" si="51"/>
        <v>0.81</v>
      </c>
      <c r="H136" s="58">
        <f t="shared" si="52"/>
        <v>-0.18999999999999995</v>
      </c>
      <c r="I136" s="3">
        <f t="shared" si="44"/>
        <v>242</v>
      </c>
      <c r="J136" s="58">
        <f t="shared" si="53"/>
        <v>-1.2</v>
      </c>
      <c r="K136" s="211">
        <v>10852.52896</v>
      </c>
      <c r="L136" s="109">
        <f t="shared" si="54"/>
        <v>13.2</v>
      </c>
      <c r="M136" s="58">
        <f t="shared" si="55"/>
        <v>0.15</v>
      </c>
      <c r="N136" s="116">
        <f>Лист2!U382</f>
        <v>7.3</v>
      </c>
      <c r="O136" s="59">
        <f t="shared" si="56"/>
        <v>112</v>
      </c>
      <c r="P136" s="58">
        <f t="shared" si="57"/>
        <v>-0.39</v>
      </c>
      <c r="Q136" s="64">
        <f t="shared" si="45"/>
        <v>-1.39</v>
      </c>
      <c r="R136" s="64">
        <f t="shared" si="59"/>
        <v>-0.24000000000000002</v>
      </c>
      <c r="S136" s="26">
        <f t="shared" si="46"/>
        <v>2</v>
      </c>
      <c r="T136" s="26">
        <f t="shared" si="58"/>
        <v>20</v>
      </c>
      <c r="U136" s="23">
        <f t="shared" si="47"/>
        <v>0</v>
      </c>
      <c r="V136" s="19">
        <f t="shared" si="48"/>
        <v>0</v>
      </c>
      <c r="W136" s="23" t="str">
        <f t="shared" si="49"/>
        <v>ВВ</v>
      </c>
      <c r="X136" s="17">
        <f t="shared" si="50"/>
        <v>0</v>
      </c>
      <c r="Y136" s="1"/>
      <c r="Z136" s="134"/>
      <c r="AA136" s="509"/>
    </row>
    <row r="137" spans="2:27" ht="15.75" hidden="1" customHeight="1" outlineLevel="2" thickBot="1" x14ac:dyDescent="0.3">
      <c r="B137" s="189">
        <v>100</v>
      </c>
      <c r="C137" s="187" t="s">
        <v>246</v>
      </c>
      <c r="D137" s="191">
        <f>Лист2!V385</f>
        <v>752.93649999999991</v>
      </c>
      <c r="E137" s="191">
        <f>Лист2!W385</f>
        <v>648.27300000000002</v>
      </c>
      <c r="F137" s="191">
        <f>Лист2!X385</f>
        <v>639.40480000000002</v>
      </c>
      <c r="G137" s="192">
        <f t="shared" si="51"/>
        <v>0.86</v>
      </c>
      <c r="H137" s="193">
        <f t="shared" si="52"/>
        <v>-0.14000000000000001</v>
      </c>
      <c r="I137" s="194">
        <f t="shared" si="44"/>
        <v>180</v>
      </c>
      <c r="J137" s="193">
        <f t="shared" si="53"/>
        <v>-0.64</v>
      </c>
      <c r="K137" s="210">
        <v>6923.2245199999998</v>
      </c>
      <c r="L137" s="195">
        <f t="shared" si="54"/>
        <v>10.7</v>
      </c>
      <c r="M137" s="193">
        <f t="shared" si="55"/>
        <v>0.31</v>
      </c>
      <c r="N137" s="196">
        <f>Лист2!U385</f>
        <v>5.4</v>
      </c>
      <c r="O137" s="197">
        <f t="shared" si="56"/>
        <v>120</v>
      </c>
      <c r="P137" s="193">
        <f t="shared" si="57"/>
        <v>-0.34</v>
      </c>
      <c r="Q137" s="198">
        <f t="shared" si="45"/>
        <v>-0.78</v>
      </c>
      <c r="R137" s="198">
        <f t="shared" si="59"/>
        <v>-3.0000000000000027E-2</v>
      </c>
      <c r="S137" s="199">
        <f t="shared" si="46"/>
        <v>2</v>
      </c>
      <c r="T137" s="199">
        <f t="shared" si="58"/>
        <v>20</v>
      </c>
      <c r="U137" s="200">
        <f t="shared" si="47"/>
        <v>0</v>
      </c>
      <c r="V137" s="201">
        <f t="shared" si="48"/>
        <v>0</v>
      </c>
      <c r="W137" s="200" t="str">
        <f t="shared" si="49"/>
        <v>ВВ</v>
      </c>
      <c r="X137" s="202">
        <f t="shared" si="50"/>
        <v>0</v>
      </c>
      <c r="Y137" s="1"/>
      <c r="Z137" s="134"/>
      <c r="AA137" s="509"/>
    </row>
    <row r="138" spans="2:27" ht="15" hidden="1" customHeight="1" outlineLevel="2" x14ac:dyDescent="0.25">
      <c r="B138" s="190">
        <v>101</v>
      </c>
      <c r="C138" s="188" t="s">
        <v>247</v>
      </c>
      <c r="D138" s="141">
        <f>Лист2!V412</f>
        <v>3091.9674</v>
      </c>
      <c r="E138" s="141">
        <f>Лист2!W412</f>
        <v>2577.35</v>
      </c>
      <c r="F138" s="141">
        <f>Лист2!X412</f>
        <v>2793.7863000000002</v>
      </c>
      <c r="G138" s="184">
        <f t="shared" si="51"/>
        <v>0.83</v>
      </c>
      <c r="H138" s="183">
        <f t="shared" si="52"/>
        <v>-0.17000000000000004</v>
      </c>
      <c r="I138" s="182">
        <f t="shared" si="44"/>
        <v>198</v>
      </c>
      <c r="J138" s="183">
        <f t="shared" si="53"/>
        <v>-0.8</v>
      </c>
      <c r="K138" s="209">
        <v>16769.18621</v>
      </c>
      <c r="L138" s="181">
        <f t="shared" si="54"/>
        <v>6.5</v>
      </c>
      <c r="M138" s="183">
        <f t="shared" si="55"/>
        <v>0.57999999999999996</v>
      </c>
      <c r="N138" s="180">
        <f>Лист2!U412</f>
        <v>14</v>
      </c>
      <c r="O138" s="179">
        <f t="shared" si="56"/>
        <v>184</v>
      </c>
      <c r="P138" s="183">
        <f t="shared" si="57"/>
        <v>0.01</v>
      </c>
      <c r="Q138" s="178">
        <f t="shared" si="45"/>
        <v>-0.97000000000000008</v>
      </c>
      <c r="R138" s="178">
        <f t="shared" si="59"/>
        <v>0.59</v>
      </c>
      <c r="S138" s="177">
        <f t="shared" si="46"/>
        <v>2</v>
      </c>
      <c r="T138" s="177">
        <f t="shared" si="58"/>
        <v>10</v>
      </c>
      <c r="U138" s="176">
        <f t="shared" si="47"/>
        <v>0</v>
      </c>
      <c r="V138" s="175">
        <f t="shared" si="48"/>
        <v>0</v>
      </c>
      <c r="W138" s="176">
        <f t="shared" si="49"/>
        <v>0</v>
      </c>
      <c r="X138" s="174" t="str">
        <f t="shared" si="50"/>
        <v>ВА</v>
      </c>
      <c r="Y138" s="1"/>
      <c r="Z138" s="134"/>
      <c r="AA138" s="509"/>
    </row>
    <row r="139" spans="2:27" ht="15" hidden="1" customHeight="1" outlineLevel="2" x14ac:dyDescent="0.25">
      <c r="B139" s="146">
        <v>102</v>
      </c>
      <c r="C139" s="148" t="s">
        <v>248</v>
      </c>
      <c r="D139" s="140">
        <f>Лист2!V390</f>
        <v>2402.2606000000001</v>
      </c>
      <c r="E139" s="140">
        <f>Лист2!W390</f>
        <v>2144.0781999999999</v>
      </c>
      <c r="F139" s="140">
        <f>Лист2!X390</f>
        <v>1818.3913</v>
      </c>
      <c r="G139" s="10">
        <f t="shared" si="51"/>
        <v>0.89</v>
      </c>
      <c r="H139" s="58">
        <f t="shared" si="52"/>
        <v>-0.10999999999999999</v>
      </c>
      <c r="I139" s="3">
        <f t="shared" si="44"/>
        <v>155</v>
      </c>
      <c r="J139" s="58">
        <f t="shared" si="53"/>
        <v>-0.41</v>
      </c>
      <c r="K139" s="211">
        <v>19350.65265</v>
      </c>
      <c r="L139" s="109">
        <f t="shared" si="54"/>
        <v>9</v>
      </c>
      <c r="M139" s="58">
        <f t="shared" si="55"/>
        <v>0.42</v>
      </c>
      <c r="N139" s="116">
        <f>Лист2!U390</f>
        <v>17</v>
      </c>
      <c r="O139" s="59">
        <f t="shared" si="56"/>
        <v>126</v>
      </c>
      <c r="P139" s="58">
        <f t="shared" si="57"/>
        <v>-0.31</v>
      </c>
      <c r="Q139" s="64">
        <f t="shared" si="45"/>
        <v>-0.52</v>
      </c>
      <c r="R139" s="64">
        <f t="shared" si="59"/>
        <v>0.10999999999999999</v>
      </c>
      <c r="S139" s="26">
        <f t="shared" si="46"/>
        <v>2</v>
      </c>
      <c r="T139" s="26">
        <f t="shared" si="58"/>
        <v>10</v>
      </c>
      <c r="U139" s="23">
        <f t="shared" si="47"/>
        <v>0</v>
      </c>
      <c r="V139" s="19">
        <f t="shared" si="48"/>
        <v>0</v>
      </c>
      <c r="W139" s="23">
        <f t="shared" si="49"/>
        <v>0</v>
      </c>
      <c r="X139" s="17" t="str">
        <f t="shared" si="50"/>
        <v>ВА</v>
      </c>
      <c r="Y139" s="1"/>
      <c r="Z139" s="134"/>
      <c r="AA139" s="509"/>
    </row>
    <row r="140" spans="2:27" ht="15" hidden="1" customHeight="1" outlineLevel="2" x14ac:dyDescent="0.25">
      <c r="B140" s="146">
        <v>103</v>
      </c>
      <c r="C140" s="148" t="s">
        <v>249</v>
      </c>
      <c r="D140" s="140">
        <f>Лист2!V393</f>
        <v>2391.3595</v>
      </c>
      <c r="E140" s="140">
        <f>Лист2!W393</f>
        <v>2060.6822999999999</v>
      </c>
      <c r="F140" s="140">
        <f>Лист2!X393</f>
        <v>2055.9378000000002</v>
      </c>
      <c r="G140" s="10">
        <f t="shared" si="51"/>
        <v>0.86</v>
      </c>
      <c r="H140" s="58">
        <f t="shared" si="52"/>
        <v>-0.14000000000000001</v>
      </c>
      <c r="I140" s="3">
        <f t="shared" si="44"/>
        <v>182</v>
      </c>
      <c r="J140" s="58">
        <f t="shared" si="53"/>
        <v>-0.65</v>
      </c>
      <c r="K140" s="211">
        <v>18779.05068</v>
      </c>
      <c r="L140" s="109">
        <f t="shared" si="54"/>
        <v>9.1</v>
      </c>
      <c r="M140" s="58">
        <f t="shared" si="55"/>
        <v>0.42</v>
      </c>
      <c r="N140" s="116">
        <f>Лист2!U393</f>
        <v>13</v>
      </c>
      <c r="O140" s="59">
        <f t="shared" si="56"/>
        <v>159</v>
      </c>
      <c r="P140" s="58">
        <f t="shared" si="57"/>
        <v>-0.13</v>
      </c>
      <c r="Q140" s="64">
        <f t="shared" si="45"/>
        <v>-0.79</v>
      </c>
      <c r="R140" s="64">
        <f t="shared" si="59"/>
        <v>0.28999999999999998</v>
      </c>
      <c r="S140" s="26">
        <f t="shared" si="46"/>
        <v>2</v>
      </c>
      <c r="T140" s="26">
        <f t="shared" si="58"/>
        <v>10</v>
      </c>
      <c r="U140" s="23">
        <f t="shared" si="47"/>
        <v>0</v>
      </c>
      <c r="V140" s="19">
        <f t="shared" si="48"/>
        <v>0</v>
      </c>
      <c r="W140" s="23">
        <f t="shared" si="49"/>
        <v>0</v>
      </c>
      <c r="X140" s="17" t="str">
        <f t="shared" si="50"/>
        <v>ВА</v>
      </c>
      <c r="Y140" s="1"/>
      <c r="Z140" s="134"/>
      <c r="AA140" s="509"/>
    </row>
    <row r="141" spans="2:27" ht="15" hidden="1" customHeight="1" outlineLevel="2" x14ac:dyDescent="0.25">
      <c r="B141" s="146">
        <v>104</v>
      </c>
      <c r="C141" s="148" t="s">
        <v>250</v>
      </c>
      <c r="D141" s="140">
        <f>Лист2!V413</f>
        <v>1348.3596</v>
      </c>
      <c r="E141" s="140">
        <f>Лист2!W413</f>
        <v>1149.4655</v>
      </c>
      <c r="F141" s="140">
        <f>Лист2!X413</f>
        <v>1429.4259</v>
      </c>
      <c r="G141" s="10">
        <f t="shared" si="51"/>
        <v>0.85</v>
      </c>
      <c r="H141" s="58">
        <f t="shared" si="52"/>
        <v>-0.15000000000000002</v>
      </c>
      <c r="I141" s="3">
        <f t="shared" si="44"/>
        <v>227</v>
      </c>
      <c r="J141" s="58">
        <f t="shared" si="53"/>
        <v>-1.06</v>
      </c>
      <c r="K141" s="211">
        <v>7995.1723300000003</v>
      </c>
      <c r="L141" s="109">
        <f t="shared" si="54"/>
        <v>7</v>
      </c>
      <c r="M141" s="58">
        <f t="shared" si="55"/>
        <v>0.55000000000000004</v>
      </c>
      <c r="N141" s="116">
        <f>Лист2!U413</f>
        <v>6</v>
      </c>
      <c r="O141" s="59">
        <f t="shared" si="56"/>
        <v>192</v>
      </c>
      <c r="P141" s="58">
        <f t="shared" si="57"/>
        <v>0.05</v>
      </c>
      <c r="Q141" s="64">
        <f t="shared" si="45"/>
        <v>-1.21</v>
      </c>
      <c r="R141" s="64">
        <f t="shared" si="59"/>
        <v>0.60000000000000009</v>
      </c>
      <c r="S141" s="26">
        <f t="shared" si="46"/>
        <v>2</v>
      </c>
      <c r="T141" s="26">
        <f t="shared" si="58"/>
        <v>10</v>
      </c>
      <c r="U141" s="23">
        <f t="shared" si="47"/>
        <v>0</v>
      </c>
      <c r="V141" s="19">
        <f t="shared" si="48"/>
        <v>0</v>
      </c>
      <c r="W141" s="23">
        <f t="shared" si="49"/>
        <v>0</v>
      </c>
      <c r="X141" s="17" t="str">
        <f t="shared" si="50"/>
        <v>ВА</v>
      </c>
      <c r="Y141" s="1"/>
      <c r="Z141" s="134"/>
      <c r="AA141" s="509"/>
    </row>
    <row r="142" spans="2:27" ht="15" hidden="1" customHeight="1" outlineLevel="2" x14ac:dyDescent="0.25">
      <c r="B142" s="146">
        <v>105</v>
      </c>
      <c r="C142" s="148" t="s">
        <v>251</v>
      </c>
      <c r="D142" s="140">
        <f>Лист2!V395</f>
        <v>1593.7840000000001</v>
      </c>
      <c r="E142" s="140">
        <f>Лист2!W395</f>
        <v>1220.4740999999999</v>
      </c>
      <c r="F142" s="140">
        <f>Лист2!X395</f>
        <v>1644.4499000000001</v>
      </c>
      <c r="G142" s="10">
        <f t="shared" si="51"/>
        <v>0.77</v>
      </c>
      <c r="H142" s="58">
        <f t="shared" si="52"/>
        <v>-0.22999999999999998</v>
      </c>
      <c r="I142" s="3">
        <f t="shared" si="44"/>
        <v>246</v>
      </c>
      <c r="J142" s="58">
        <f t="shared" si="53"/>
        <v>-1.24</v>
      </c>
      <c r="K142" s="211">
        <v>12469.866</v>
      </c>
      <c r="L142" s="109">
        <f t="shared" si="54"/>
        <v>10.199999999999999</v>
      </c>
      <c r="M142" s="58">
        <f t="shared" si="55"/>
        <v>0.35</v>
      </c>
      <c r="N142" s="116">
        <f>Лист2!U395</f>
        <v>11</v>
      </c>
      <c r="O142" s="59">
        <f t="shared" si="56"/>
        <v>111</v>
      </c>
      <c r="P142" s="58">
        <f t="shared" si="57"/>
        <v>-0.39</v>
      </c>
      <c r="Q142" s="64">
        <f t="shared" si="45"/>
        <v>-1.47</v>
      </c>
      <c r="R142" s="64">
        <f t="shared" si="59"/>
        <v>-4.0000000000000036E-2</v>
      </c>
      <c r="S142" s="26">
        <f t="shared" si="46"/>
        <v>2</v>
      </c>
      <c r="T142" s="26">
        <f t="shared" si="58"/>
        <v>20</v>
      </c>
      <c r="U142" s="23">
        <f t="shared" si="47"/>
        <v>0</v>
      </c>
      <c r="V142" s="19">
        <f t="shared" si="48"/>
        <v>0</v>
      </c>
      <c r="W142" s="23" t="str">
        <f t="shared" si="49"/>
        <v>ВВ</v>
      </c>
      <c r="X142" s="17">
        <f t="shared" si="50"/>
        <v>0</v>
      </c>
      <c r="Y142" s="1"/>
      <c r="Z142" s="134"/>
      <c r="AA142" s="509"/>
    </row>
    <row r="143" spans="2:27" ht="15" hidden="1" customHeight="1" outlineLevel="2" x14ac:dyDescent="0.25">
      <c r="B143" s="146">
        <v>106</v>
      </c>
      <c r="C143" s="148" t="s">
        <v>252</v>
      </c>
      <c r="D143" s="140">
        <f>Лист2!V397</f>
        <v>2766.3498</v>
      </c>
      <c r="E143" s="140">
        <f>Лист2!W397</f>
        <v>2275.7919000000002</v>
      </c>
      <c r="F143" s="140">
        <f>Лист2!X397</f>
        <v>3272.2667000000001</v>
      </c>
      <c r="G143" s="10">
        <f t="shared" si="51"/>
        <v>0.82</v>
      </c>
      <c r="H143" s="58">
        <f t="shared" si="52"/>
        <v>-0.18000000000000005</v>
      </c>
      <c r="I143" s="3">
        <f t="shared" si="44"/>
        <v>262</v>
      </c>
      <c r="J143" s="58">
        <f t="shared" si="53"/>
        <v>-1.38</v>
      </c>
      <c r="K143" s="211">
        <v>19135.066429999999</v>
      </c>
      <c r="L143" s="109">
        <f t="shared" si="54"/>
        <v>8.4</v>
      </c>
      <c r="M143" s="58">
        <f t="shared" si="55"/>
        <v>0.46</v>
      </c>
      <c r="N143" s="116">
        <f>Лист2!U397</f>
        <v>15</v>
      </c>
      <c r="O143" s="59">
        <f t="shared" si="56"/>
        <v>152</v>
      </c>
      <c r="P143" s="58">
        <f t="shared" si="57"/>
        <v>-0.17</v>
      </c>
      <c r="Q143" s="64">
        <f t="shared" si="45"/>
        <v>-1.56</v>
      </c>
      <c r="R143" s="64">
        <f t="shared" si="59"/>
        <v>0.29000000000000004</v>
      </c>
      <c r="S143" s="26">
        <f t="shared" si="46"/>
        <v>2</v>
      </c>
      <c r="T143" s="26">
        <f t="shared" si="58"/>
        <v>10</v>
      </c>
      <c r="U143" s="23">
        <f t="shared" si="47"/>
        <v>0</v>
      </c>
      <c r="V143" s="19">
        <f t="shared" si="48"/>
        <v>0</v>
      </c>
      <c r="W143" s="23">
        <f t="shared" si="49"/>
        <v>0</v>
      </c>
      <c r="X143" s="17" t="str">
        <f t="shared" si="50"/>
        <v>ВА</v>
      </c>
      <c r="Z143" s="134"/>
      <c r="AA143" s="509"/>
    </row>
    <row r="144" spans="2:27" ht="15" hidden="1" customHeight="1" outlineLevel="2" x14ac:dyDescent="0.25">
      <c r="B144" s="146">
        <v>107</v>
      </c>
      <c r="C144" s="148" t="s">
        <v>253</v>
      </c>
      <c r="D144" s="140">
        <f>Лист2!V400</f>
        <v>774.89880000000005</v>
      </c>
      <c r="E144" s="140">
        <f>Лист2!W400</f>
        <v>647.05819999999994</v>
      </c>
      <c r="F144" s="140">
        <f>Лист2!X400</f>
        <v>902.43269999999995</v>
      </c>
      <c r="G144" s="10">
        <f t="shared" si="51"/>
        <v>0.84</v>
      </c>
      <c r="H144" s="58">
        <f t="shared" si="52"/>
        <v>-0.16000000000000003</v>
      </c>
      <c r="I144" s="3">
        <f t="shared" si="44"/>
        <v>255</v>
      </c>
      <c r="J144" s="58">
        <f t="shared" si="53"/>
        <v>-1.32</v>
      </c>
      <c r="K144" s="211">
        <v>10825.111939999999</v>
      </c>
      <c r="L144" s="109">
        <f t="shared" si="54"/>
        <v>16.7</v>
      </c>
      <c r="M144" s="58">
        <f t="shared" si="55"/>
        <v>-7.0000000000000007E-2</v>
      </c>
      <c r="N144" s="116">
        <f>Лист2!U400</f>
        <v>9</v>
      </c>
      <c r="O144" s="59">
        <f t="shared" si="56"/>
        <v>72</v>
      </c>
      <c r="P144" s="58">
        <f t="shared" si="57"/>
        <v>-0.61</v>
      </c>
      <c r="Q144" s="64">
        <f t="shared" si="45"/>
        <v>-1.48</v>
      </c>
      <c r="R144" s="64">
        <f t="shared" si="59"/>
        <v>-0.67999999999999994</v>
      </c>
      <c r="S144" s="26">
        <f t="shared" si="46"/>
        <v>2</v>
      </c>
      <c r="T144" s="26">
        <f t="shared" si="58"/>
        <v>20</v>
      </c>
      <c r="U144" s="23">
        <f t="shared" si="47"/>
        <v>0</v>
      </c>
      <c r="V144" s="19">
        <f t="shared" si="48"/>
        <v>0</v>
      </c>
      <c r="W144" s="23" t="str">
        <f t="shared" si="49"/>
        <v>ВВ</v>
      </c>
      <c r="X144" s="17">
        <f t="shared" si="50"/>
        <v>0</v>
      </c>
      <c r="Z144" s="134"/>
      <c r="AA144" s="509"/>
    </row>
    <row r="145" spans="2:27" s="104" customFormat="1" ht="15" hidden="1" customHeight="1" outlineLevel="2" x14ac:dyDescent="0.25">
      <c r="B145" s="146">
        <v>108</v>
      </c>
      <c r="C145" s="148" t="s">
        <v>254</v>
      </c>
      <c r="D145" s="140">
        <f>Лист2!V414</f>
        <v>3185.1125999999999</v>
      </c>
      <c r="E145" s="140">
        <f>Лист2!W414</f>
        <v>2221.5036</v>
      </c>
      <c r="F145" s="140">
        <f>Лист2!X414</f>
        <v>3421.0659000000001</v>
      </c>
      <c r="G145" s="10">
        <f t="shared" si="51"/>
        <v>0.7</v>
      </c>
      <c r="H145" s="58">
        <f t="shared" si="52"/>
        <v>-0.30000000000000004</v>
      </c>
      <c r="I145" s="3">
        <f t="shared" si="44"/>
        <v>281</v>
      </c>
      <c r="J145" s="58">
        <f t="shared" si="53"/>
        <v>-1.55</v>
      </c>
      <c r="K145" s="211">
        <v>10281.801289999999</v>
      </c>
      <c r="L145" s="109">
        <f t="shared" si="54"/>
        <v>4.5999999999999996</v>
      </c>
      <c r="M145" s="58">
        <f t="shared" si="55"/>
        <v>0.71</v>
      </c>
      <c r="N145" s="116">
        <f>Лист2!U414</f>
        <v>7.2</v>
      </c>
      <c r="O145" s="59">
        <f t="shared" si="56"/>
        <v>309</v>
      </c>
      <c r="P145" s="58">
        <f t="shared" si="57"/>
        <v>0.69</v>
      </c>
      <c r="Q145" s="64">
        <f t="shared" si="45"/>
        <v>-1.85</v>
      </c>
      <c r="R145" s="64">
        <f t="shared" si="59"/>
        <v>1.4</v>
      </c>
      <c r="S145" s="105">
        <f t="shared" si="46"/>
        <v>2</v>
      </c>
      <c r="T145" s="26">
        <f t="shared" si="58"/>
        <v>10</v>
      </c>
      <c r="U145" s="23">
        <f t="shared" si="47"/>
        <v>0</v>
      </c>
      <c r="V145" s="19">
        <f t="shared" si="48"/>
        <v>0</v>
      </c>
      <c r="W145" s="23">
        <f t="shared" si="49"/>
        <v>0</v>
      </c>
      <c r="X145" s="17" t="str">
        <f t="shared" si="50"/>
        <v>ВА</v>
      </c>
      <c r="Y145" s="106"/>
      <c r="Z145" s="134"/>
      <c r="AA145" s="510"/>
    </row>
    <row r="146" spans="2:27" ht="15" hidden="1" customHeight="1" outlineLevel="2" x14ac:dyDescent="0.25">
      <c r="B146" s="146">
        <v>109</v>
      </c>
      <c r="C146" s="148" t="s">
        <v>255</v>
      </c>
      <c r="D146" s="140">
        <f>Лист2!V415</f>
        <v>1208.5432000000001</v>
      </c>
      <c r="E146" s="140">
        <f>Лист2!W415</f>
        <v>1146.375</v>
      </c>
      <c r="F146" s="140">
        <f>Лист2!X415</f>
        <v>711.38160000000005</v>
      </c>
      <c r="G146" s="10">
        <f t="shared" si="51"/>
        <v>0.95</v>
      </c>
      <c r="H146" s="58">
        <f t="shared" si="52"/>
        <v>-5.0000000000000044E-2</v>
      </c>
      <c r="I146" s="3">
        <f t="shared" si="44"/>
        <v>113</v>
      </c>
      <c r="J146" s="58">
        <f t="shared" si="53"/>
        <v>-0.03</v>
      </c>
      <c r="K146" s="211">
        <v>7345.9844199999998</v>
      </c>
      <c r="L146" s="109">
        <f t="shared" si="54"/>
        <v>6.4</v>
      </c>
      <c r="M146" s="58">
        <f t="shared" si="55"/>
        <v>0.59</v>
      </c>
      <c r="N146" s="116">
        <f>Лист2!U415</f>
        <v>7</v>
      </c>
      <c r="O146" s="59">
        <f t="shared" si="56"/>
        <v>164</v>
      </c>
      <c r="P146" s="58">
        <f t="shared" si="57"/>
        <v>-0.1</v>
      </c>
      <c r="Q146" s="64">
        <f t="shared" si="45"/>
        <v>-8.0000000000000043E-2</v>
      </c>
      <c r="R146" s="64">
        <f t="shared" si="59"/>
        <v>0.49</v>
      </c>
      <c r="S146" s="26">
        <f t="shared" si="46"/>
        <v>2</v>
      </c>
      <c r="T146" s="26">
        <f t="shared" si="58"/>
        <v>10</v>
      </c>
      <c r="U146" s="23">
        <f t="shared" si="47"/>
        <v>0</v>
      </c>
      <c r="V146" s="19">
        <f t="shared" si="48"/>
        <v>0</v>
      </c>
      <c r="W146" s="23">
        <f t="shared" si="49"/>
        <v>0</v>
      </c>
      <c r="X146" s="17" t="str">
        <f t="shared" si="50"/>
        <v>ВА</v>
      </c>
      <c r="Z146" s="134"/>
      <c r="AA146" s="509"/>
    </row>
    <row r="147" spans="2:27" ht="15" hidden="1" customHeight="1" outlineLevel="2" x14ac:dyDescent="0.25">
      <c r="B147" s="146">
        <v>110</v>
      </c>
      <c r="C147" s="148" t="s">
        <v>256</v>
      </c>
      <c r="D147" s="140">
        <f>Лист2!V416</f>
        <v>430.4545</v>
      </c>
      <c r="E147" s="140">
        <f>Лист2!W416</f>
        <v>389.94650000000001</v>
      </c>
      <c r="F147" s="140">
        <f>Лист2!X416</f>
        <v>332.75790000000001</v>
      </c>
      <c r="G147" s="10">
        <f t="shared" si="51"/>
        <v>0.91</v>
      </c>
      <c r="H147" s="58">
        <f t="shared" si="52"/>
        <v>-8.9999999999999969E-2</v>
      </c>
      <c r="I147" s="3">
        <f t="shared" si="44"/>
        <v>156</v>
      </c>
      <c r="J147" s="58">
        <f t="shared" si="53"/>
        <v>-0.42</v>
      </c>
      <c r="K147" s="211">
        <v>6218.4214099999999</v>
      </c>
      <c r="L147" s="109">
        <f t="shared" si="54"/>
        <v>15.9</v>
      </c>
      <c r="M147" s="58">
        <f t="shared" si="55"/>
        <v>-0.02</v>
      </c>
      <c r="N147" s="116">
        <f>Лист2!U416</f>
        <v>5</v>
      </c>
      <c r="O147" s="59">
        <f t="shared" si="56"/>
        <v>78</v>
      </c>
      <c r="P147" s="58">
        <f t="shared" si="57"/>
        <v>-0.56999999999999995</v>
      </c>
      <c r="Q147" s="64">
        <f t="shared" si="45"/>
        <v>-0.51</v>
      </c>
      <c r="R147" s="64">
        <f t="shared" si="59"/>
        <v>-0.59</v>
      </c>
      <c r="S147" s="26">
        <f t="shared" si="46"/>
        <v>2</v>
      </c>
      <c r="T147" s="26">
        <f t="shared" si="58"/>
        <v>20</v>
      </c>
      <c r="U147" s="23">
        <f t="shared" si="47"/>
        <v>0</v>
      </c>
      <c r="V147" s="19">
        <f t="shared" si="48"/>
        <v>0</v>
      </c>
      <c r="W147" s="23" t="str">
        <f t="shared" si="49"/>
        <v>ВВ</v>
      </c>
      <c r="X147" s="17">
        <f t="shared" si="50"/>
        <v>0</v>
      </c>
      <c r="Z147" s="134"/>
      <c r="AA147" s="509"/>
    </row>
    <row r="148" spans="2:27" ht="15" hidden="1" customHeight="1" outlineLevel="2" x14ac:dyDescent="0.25">
      <c r="B148" s="146">
        <v>111</v>
      </c>
      <c r="C148" s="148" t="s">
        <v>257</v>
      </c>
      <c r="D148" s="140">
        <f>Лист2!V403</f>
        <v>1078.5092999999999</v>
      </c>
      <c r="E148" s="140">
        <f>Лист2!W403</f>
        <v>834.16899999999998</v>
      </c>
      <c r="F148" s="140">
        <f>Лист2!X403</f>
        <v>826.12720000000002</v>
      </c>
      <c r="G148" s="10">
        <f t="shared" si="51"/>
        <v>0.77</v>
      </c>
      <c r="H148" s="58">
        <f t="shared" si="52"/>
        <v>-0.22999999999999998</v>
      </c>
      <c r="I148" s="3">
        <f t="shared" si="44"/>
        <v>181</v>
      </c>
      <c r="J148" s="58">
        <f t="shared" si="53"/>
        <v>-0.65</v>
      </c>
      <c r="K148" s="211">
        <v>10122.602510000001</v>
      </c>
      <c r="L148" s="109">
        <f t="shared" si="54"/>
        <v>12.1</v>
      </c>
      <c r="M148" s="58">
        <f t="shared" si="55"/>
        <v>0.22</v>
      </c>
      <c r="N148" s="116">
        <f>Лист2!U403</f>
        <v>7</v>
      </c>
      <c r="O148" s="59">
        <f t="shared" si="56"/>
        <v>119</v>
      </c>
      <c r="P148" s="58">
        <f t="shared" si="57"/>
        <v>-0.35</v>
      </c>
      <c r="Q148" s="64">
        <f t="shared" si="45"/>
        <v>-0.88</v>
      </c>
      <c r="R148" s="64">
        <f t="shared" si="59"/>
        <v>-0.12999999999999998</v>
      </c>
      <c r="S148" s="26">
        <f t="shared" si="46"/>
        <v>2</v>
      </c>
      <c r="T148" s="26">
        <f t="shared" si="58"/>
        <v>20</v>
      </c>
      <c r="U148" s="23">
        <f t="shared" si="47"/>
        <v>0</v>
      </c>
      <c r="V148" s="19">
        <f t="shared" si="48"/>
        <v>0</v>
      </c>
      <c r="W148" s="23" t="str">
        <f t="shared" si="49"/>
        <v>ВВ</v>
      </c>
      <c r="X148" s="17">
        <f t="shared" si="50"/>
        <v>0</v>
      </c>
      <c r="Z148" s="134"/>
      <c r="AA148" s="509"/>
    </row>
    <row r="149" spans="2:27" ht="15" hidden="1" customHeight="1" outlineLevel="2" x14ac:dyDescent="0.25">
      <c r="B149" s="146">
        <v>112</v>
      </c>
      <c r="C149" s="148" t="s">
        <v>258</v>
      </c>
      <c r="D149" s="140">
        <f>Лист2!V406</f>
        <v>1340.1902</v>
      </c>
      <c r="E149" s="140">
        <f>Лист2!W406</f>
        <v>1090.4757</v>
      </c>
      <c r="F149" s="140">
        <f>Лист2!X406</f>
        <v>999.77420000000006</v>
      </c>
      <c r="G149" s="10">
        <f t="shared" si="51"/>
        <v>0.81</v>
      </c>
      <c r="H149" s="58">
        <f t="shared" si="52"/>
        <v>-0.18999999999999995</v>
      </c>
      <c r="I149" s="3">
        <f t="shared" si="44"/>
        <v>167</v>
      </c>
      <c r="J149" s="58">
        <f t="shared" si="53"/>
        <v>-0.52</v>
      </c>
      <c r="K149" s="211">
        <v>14032.775669999999</v>
      </c>
      <c r="L149" s="109">
        <f t="shared" si="54"/>
        <v>12.9</v>
      </c>
      <c r="M149" s="58">
        <f t="shared" si="55"/>
        <v>0.17</v>
      </c>
      <c r="N149" s="116">
        <f>Лист2!U406</f>
        <v>7.7</v>
      </c>
      <c r="O149" s="59">
        <f t="shared" si="56"/>
        <v>142</v>
      </c>
      <c r="P149" s="58">
        <f t="shared" si="57"/>
        <v>-0.22</v>
      </c>
      <c r="Q149" s="64">
        <f t="shared" si="45"/>
        <v>-0.71</v>
      </c>
      <c r="R149" s="64">
        <f t="shared" si="59"/>
        <v>-4.9999999999999989E-2</v>
      </c>
      <c r="S149" s="26">
        <f t="shared" si="46"/>
        <v>2</v>
      </c>
      <c r="T149" s="26">
        <f t="shared" si="58"/>
        <v>20</v>
      </c>
      <c r="U149" s="23">
        <f t="shared" si="47"/>
        <v>0</v>
      </c>
      <c r="V149" s="19">
        <f t="shared" si="48"/>
        <v>0</v>
      </c>
      <c r="W149" s="23" t="str">
        <f t="shared" si="49"/>
        <v>ВВ</v>
      </c>
      <c r="X149" s="17">
        <f t="shared" si="50"/>
        <v>0</v>
      </c>
      <c r="Z149" s="134"/>
      <c r="AA149" s="509"/>
    </row>
    <row r="150" spans="2:27" ht="15" hidden="1" customHeight="1" outlineLevel="2" x14ac:dyDescent="0.25">
      <c r="B150" s="146">
        <v>113</v>
      </c>
      <c r="C150" s="148" t="s">
        <v>259</v>
      </c>
      <c r="D150" s="140">
        <f>Лист2!V417</f>
        <v>848.11030000000005</v>
      </c>
      <c r="E150" s="140">
        <f>Лист2!W417</f>
        <v>761.45910000000003</v>
      </c>
      <c r="F150" s="140">
        <f>Лист2!X417</f>
        <v>620.84389999999996</v>
      </c>
      <c r="G150" s="10">
        <f t="shared" si="51"/>
        <v>0.9</v>
      </c>
      <c r="H150" s="58">
        <f t="shared" si="52"/>
        <v>-9.9999999999999978E-2</v>
      </c>
      <c r="I150" s="3">
        <f t="shared" si="44"/>
        <v>149</v>
      </c>
      <c r="J150" s="58">
        <f t="shared" si="53"/>
        <v>-0.35</v>
      </c>
      <c r="K150" s="211">
        <v>9507.4901699999991</v>
      </c>
      <c r="L150" s="109">
        <f t="shared" si="54"/>
        <v>12.5</v>
      </c>
      <c r="M150" s="58">
        <f t="shared" si="55"/>
        <v>0.2</v>
      </c>
      <c r="N150" s="116">
        <f>Лист2!U417</f>
        <v>9.1</v>
      </c>
      <c r="O150" s="59">
        <f t="shared" si="56"/>
        <v>84</v>
      </c>
      <c r="P150" s="58">
        <f t="shared" si="57"/>
        <v>-0.54</v>
      </c>
      <c r="Q150" s="64">
        <f t="shared" si="45"/>
        <v>-0.44999999999999996</v>
      </c>
      <c r="R150" s="64">
        <f t="shared" si="59"/>
        <v>-0.34</v>
      </c>
      <c r="S150" s="26">
        <f t="shared" si="46"/>
        <v>2</v>
      </c>
      <c r="T150" s="26">
        <f t="shared" si="58"/>
        <v>20</v>
      </c>
      <c r="U150" s="23">
        <f>IF(S150+T150=21,$U$8,0)</f>
        <v>0</v>
      </c>
      <c r="V150" s="19">
        <f t="shared" si="48"/>
        <v>0</v>
      </c>
      <c r="W150" s="23" t="str">
        <f t="shared" si="49"/>
        <v>ВВ</v>
      </c>
      <c r="X150" s="17">
        <f t="shared" si="50"/>
        <v>0</v>
      </c>
      <c r="Z150" s="134"/>
      <c r="AA150" s="509"/>
    </row>
    <row r="151" spans="2:27" ht="15.75" hidden="1" customHeight="1" outlineLevel="2" thickBot="1" x14ac:dyDescent="0.3">
      <c r="B151" s="152">
        <v>114</v>
      </c>
      <c r="C151" s="205" t="s">
        <v>260</v>
      </c>
      <c r="D151" s="191">
        <f>Лист2!V410</f>
        <v>464.05279999999999</v>
      </c>
      <c r="E151" s="191">
        <f>Лист2!W410</f>
        <v>433.8254</v>
      </c>
      <c r="F151" s="191">
        <f>Лист2!X410</f>
        <v>435.24380000000002</v>
      </c>
      <c r="G151" s="192">
        <f t="shared" si="51"/>
        <v>0.93</v>
      </c>
      <c r="H151" s="193">
        <f t="shared" si="52"/>
        <v>-6.9999999999999951E-2</v>
      </c>
      <c r="I151" s="194">
        <f t="shared" si="44"/>
        <v>183</v>
      </c>
      <c r="J151" s="193">
        <f t="shared" si="53"/>
        <v>-0.66</v>
      </c>
      <c r="K151" s="210">
        <v>7242.2271999999994</v>
      </c>
      <c r="L151" s="195">
        <f t="shared" si="54"/>
        <v>16.7</v>
      </c>
      <c r="M151" s="193">
        <f t="shared" si="55"/>
        <v>-7.0000000000000007E-2</v>
      </c>
      <c r="N151" s="196">
        <f>Лист2!U410</f>
        <v>6</v>
      </c>
      <c r="O151" s="197">
        <f t="shared" si="56"/>
        <v>72</v>
      </c>
      <c r="P151" s="193">
        <f t="shared" si="57"/>
        <v>-0.61</v>
      </c>
      <c r="Q151" s="198">
        <f t="shared" si="45"/>
        <v>-0.73</v>
      </c>
      <c r="R151" s="198">
        <f t="shared" si="59"/>
        <v>-0.67999999999999994</v>
      </c>
      <c r="S151" s="199">
        <f t="shared" si="46"/>
        <v>2</v>
      </c>
      <c r="T151" s="199">
        <f t="shared" si="58"/>
        <v>20</v>
      </c>
      <c r="U151" s="200">
        <f t="shared" si="47"/>
        <v>0</v>
      </c>
      <c r="V151" s="201">
        <f t="shared" si="48"/>
        <v>0</v>
      </c>
      <c r="W151" s="200" t="str">
        <f t="shared" si="49"/>
        <v>ВВ</v>
      </c>
      <c r="X151" s="202">
        <f t="shared" si="50"/>
        <v>0</v>
      </c>
      <c r="Z151" s="134"/>
      <c r="AA151" s="509"/>
    </row>
    <row r="152" spans="2:27" ht="15" hidden="1" customHeight="1" outlineLevel="2" x14ac:dyDescent="0.25">
      <c r="B152" s="185">
        <v>115</v>
      </c>
      <c r="C152" s="186" t="s">
        <v>261</v>
      </c>
      <c r="D152" s="141">
        <f>Лист2!V418</f>
        <v>514.84640000000002</v>
      </c>
      <c r="E152" s="141">
        <f>Лист2!W418</f>
        <v>458.11770000000001</v>
      </c>
      <c r="F152" s="141">
        <f>Лист2!X418</f>
        <v>489.53449999999998</v>
      </c>
      <c r="G152" s="184">
        <f t="shared" si="51"/>
        <v>0.89</v>
      </c>
      <c r="H152" s="183">
        <f t="shared" si="52"/>
        <v>-0.10999999999999999</v>
      </c>
      <c r="I152" s="182">
        <f t="shared" si="44"/>
        <v>195</v>
      </c>
      <c r="J152" s="183">
        <f t="shared" si="53"/>
        <v>-0.77</v>
      </c>
      <c r="K152" s="209">
        <v>5975.3278000000009</v>
      </c>
      <c r="L152" s="181">
        <f t="shared" si="54"/>
        <v>13</v>
      </c>
      <c r="M152" s="183">
        <f t="shared" si="55"/>
        <v>0.17</v>
      </c>
      <c r="N152" s="180">
        <f>Лист2!U418</f>
        <v>4.9000000000000004</v>
      </c>
      <c r="O152" s="179">
        <f t="shared" si="56"/>
        <v>93</v>
      </c>
      <c r="P152" s="183">
        <f t="shared" si="57"/>
        <v>-0.49</v>
      </c>
      <c r="Q152" s="178">
        <f>H152+J152</f>
        <v>-0.88</v>
      </c>
      <c r="R152" s="178">
        <f t="shared" si="59"/>
        <v>-0.31999999999999995</v>
      </c>
      <c r="S152" s="177">
        <f t="shared" si="46"/>
        <v>2</v>
      </c>
      <c r="T152" s="177">
        <f t="shared" si="58"/>
        <v>20</v>
      </c>
      <c r="U152" s="176">
        <f t="shared" si="47"/>
        <v>0</v>
      </c>
      <c r="V152" s="175">
        <f t="shared" si="48"/>
        <v>0</v>
      </c>
      <c r="W152" s="176" t="str">
        <f t="shared" si="49"/>
        <v>ВВ</v>
      </c>
      <c r="X152" s="174">
        <f t="shared" si="50"/>
        <v>0</v>
      </c>
      <c r="Z152" s="134"/>
      <c r="AA152" s="509"/>
    </row>
    <row r="153" spans="2:27" ht="15" hidden="1" customHeight="1" outlineLevel="2" x14ac:dyDescent="0.25">
      <c r="B153" s="146">
        <v>116</v>
      </c>
      <c r="C153" s="148" t="s">
        <v>262</v>
      </c>
      <c r="D153" s="140">
        <f>Лист2!V420</f>
        <v>572.3279</v>
      </c>
      <c r="E153" s="140">
        <f>Лист2!W420</f>
        <v>423.96669999999995</v>
      </c>
      <c r="F153" s="140">
        <f>Лист2!X420</f>
        <v>563.13920000000007</v>
      </c>
      <c r="G153" s="10">
        <f t="shared" si="51"/>
        <v>0.74</v>
      </c>
      <c r="H153" s="58">
        <f t="shared" si="52"/>
        <v>-0.26</v>
      </c>
      <c r="I153" s="3">
        <f t="shared" si="44"/>
        <v>242</v>
      </c>
      <c r="J153" s="58">
        <f t="shared" si="53"/>
        <v>-1.2</v>
      </c>
      <c r="K153" s="211">
        <v>9618.9776600000005</v>
      </c>
      <c r="L153" s="109">
        <f t="shared" si="54"/>
        <v>22.7</v>
      </c>
      <c r="M153" s="58">
        <f t="shared" si="55"/>
        <v>-0.46</v>
      </c>
      <c r="N153" s="116">
        <f>Лист2!U420</f>
        <v>9</v>
      </c>
      <c r="O153" s="59">
        <f t="shared" si="56"/>
        <v>47</v>
      </c>
      <c r="P153" s="58">
        <f t="shared" si="57"/>
        <v>-0.74</v>
      </c>
      <c r="Q153" s="64">
        <f t="shared" si="45"/>
        <v>-1.46</v>
      </c>
      <c r="R153" s="64">
        <f t="shared" si="59"/>
        <v>-1.2</v>
      </c>
      <c r="S153" s="26">
        <f t="shared" si="46"/>
        <v>2</v>
      </c>
      <c r="T153" s="26">
        <f t="shared" si="58"/>
        <v>20</v>
      </c>
      <c r="U153" s="23">
        <f t="shared" si="47"/>
        <v>0</v>
      </c>
      <c r="V153" s="19">
        <f t="shared" si="48"/>
        <v>0</v>
      </c>
      <c r="W153" s="23" t="str">
        <f t="shared" si="49"/>
        <v>ВВ</v>
      </c>
      <c r="X153" s="17">
        <f t="shared" si="50"/>
        <v>0</v>
      </c>
      <c r="Z153" s="134"/>
      <c r="AA153" s="509"/>
    </row>
    <row r="154" spans="2:27" ht="15" hidden="1" customHeight="1" outlineLevel="2" x14ac:dyDescent="0.25">
      <c r="B154" s="146">
        <v>117</v>
      </c>
      <c r="C154" s="148" t="s">
        <v>240</v>
      </c>
      <c r="D154" s="140">
        <f>Лист2!V423</f>
        <v>607.9212</v>
      </c>
      <c r="E154" s="140">
        <f>Лист2!W423</f>
        <v>599.44049999999993</v>
      </c>
      <c r="F154" s="140">
        <f>Лист2!X423</f>
        <v>630.42860000000007</v>
      </c>
      <c r="G154" s="10">
        <f t="shared" si="51"/>
        <v>0.99</v>
      </c>
      <c r="H154" s="58">
        <f t="shared" si="52"/>
        <v>-1.0000000000000009E-2</v>
      </c>
      <c r="I154" s="3">
        <f t="shared" si="44"/>
        <v>192</v>
      </c>
      <c r="J154" s="58">
        <f t="shared" si="53"/>
        <v>-0.75</v>
      </c>
      <c r="K154" s="211">
        <v>7693.5276099999992</v>
      </c>
      <c r="L154" s="109">
        <f t="shared" si="54"/>
        <v>12.8</v>
      </c>
      <c r="M154" s="58">
        <f t="shared" si="55"/>
        <v>0.18</v>
      </c>
      <c r="N154" s="116">
        <f>Лист2!U423</f>
        <v>5.5</v>
      </c>
      <c r="O154" s="59">
        <f t="shared" si="56"/>
        <v>109</v>
      </c>
      <c r="P154" s="58">
        <f t="shared" si="57"/>
        <v>-0.4</v>
      </c>
      <c r="Q154" s="64">
        <f t="shared" si="45"/>
        <v>-0.76</v>
      </c>
      <c r="R154" s="64">
        <f t="shared" si="59"/>
        <v>-0.22000000000000003</v>
      </c>
      <c r="S154" s="26">
        <f t="shared" si="46"/>
        <v>2</v>
      </c>
      <c r="T154" s="26">
        <f t="shared" si="58"/>
        <v>20</v>
      </c>
      <c r="U154" s="23">
        <f t="shared" si="47"/>
        <v>0</v>
      </c>
      <c r="V154" s="19">
        <f t="shared" si="48"/>
        <v>0</v>
      </c>
      <c r="W154" s="23" t="str">
        <f t="shared" si="49"/>
        <v>ВВ</v>
      </c>
      <c r="X154" s="17">
        <f t="shared" si="50"/>
        <v>0</v>
      </c>
      <c r="Z154" s="134"/>
      <c r="AA154" s="509"/>
    </row>
    <row r="155" spans="2:27" ht="15" hidden="1" customHeight="1" outlineLevel="2" x14ac:dyDescent="0.25">
      <c r="B155" s="146">
        <v>118</v>
      </c>
      <c r="C155" s="148" t="s">
        <v>263</v>
      </c>
      <c r="D155" s="140">
        <f>Лист2!V426</f>
        <v>1127.5861</v>
      </c>
      <c r="E155" s="140">
        <f>Лист2!W426</f>
        <v>795.78359999999998</v>
      </c>
      <c r="F155" s="140">
        <f>Лист2!X426</f>
        <v>1423.0442</v>
      </c>
      <c r="G155" s="10">
        <f t="shared" si="51"/>
        <v>0.71</v>
      </c>
      <c r="H155" s="58">
        <f t="shared" si="52"/>
        <v>-0.29000000000000004</v>
      </c>
      <c r="I155" s="3">
        <f t="shared" si="44"/>
        <v>326</v>
      </c>
      <c r="J155" s="58">
        <f t="shared" si="53"/>
        <v>-1.96</v>
      </c>
      <c r="K155" s="211">
        <v>9974.5069500000009</v>
      </c>
      <c r="L155" s="109">
        <f t="shared" si="54"/>
        <v>12.5</v>
      </c>
      <c r="M155" s="58">
        <f t="shared" si="55"/>
        <v>0.2</v>
      </c>
      <c r="N155" s="116">
        <f>Лист2!U426</f>
        <v>9.4</v>
      </c>
      <c r="O155" s="59">
        <f t="shared" si="56"/>
        <v>85</v>
      </c>
      <c r="P155" s="58">
        <f t="shared" si="57"/>
        <v>-0.54</v>
      </c>
      <c r="Q155" s="64">
        <f t="shared" si="45"/>
        <v>-2.25</v>
      </c>
      <c r="R155" s="64">
        <f t="shared" si="59"/>
        <v>-0.34</v>
      </c>
      <c r="S155" s="26">
        <f t="shared" si="46"/>
        <v>2</v>
      </c>
      <c r="T155" s="26">
        <f t="shared" si="58"/>
        <v>20</v>
      </c>
      <c r="U155" s="23">
        <f t="shared" si="47"/>
        <v>0</v>
      </c>
      <c r="V155" s="19">
        <f t="shared" si="48"/>
        <v>0</v>
      </c>
      <c r="W155" s="23" t="str">
        <f t="shared" si="49"/>
        <v>ВВ</v>
      </c>
      <c r="X155" s="17">
        <f t="shared" si="50"/>
        <v>0</v>
      </c>
      <c r="Z155" s="134"/>
      <c r="AA155" s="509"/>
    </row>
    <row r="156" spans="2:27" ht="15" hidden="1" customHeight="1" outlineLevel="2" x14ac:dyDescent="0.25">
      <c r="B156" s="146">
        <v>119</v>
      </c>
      <c r="C156" s="148" t="s">
        <v>264</v>
      </c>
      <c r="D156" s="140">
        <f>Лист2!V428</f>
        <v>840.25469999999996</v>
      </c>
      <c r="E156" s="140">
        <f>Лист2!W428</f>
        <v>707.88319999999999</v>
      </c>
      <c r="F156" s="140">
        <f>Лист2!X428</f>
        <v>932.83989999999994</v>
      </c>
      <c r="G156" s="10">
        <f t="shared" si="51"/>
        <v>0.84</v>
      </c>
      <c r="H156" s="58">
        <f t="shared" si="52"/>
        <v>-0.16000000000000003</v>
      </c>
      <c r="I156" s="3">
        <f t="shared" si="44"/>
        <v>240</v>
      </c>
      <c r="J156" s="58">
        <f t="shared" si="53"/>
        <v>-1.18</v>
      </c>
      <c r="K156" s="211">
        <v>12515.619289999999</v>
      </c>
      <c r="L156" s="109">
        <f t="shared" si="54"/>
        <v>17.7</v>
      </c>
      <c r="M156" s="58">
        <f t="shared" si="55"/>
        <v>-0.13</v>
      </c>
      <c r="N156" s="116">
        <f>Лист2!U428</f>
        <v>10.6</v>
      </c>
      <c r="O156" s="59">
        <f t="shared" si="56"/>
        <v>67</v>
      </c>
      <c r="P156" s="58">
        <f t="shared" si="57"/>
        <v>-0.63</v>
      </c>
      <c r="Q156" s="64">
        <f t="shared" si="45"/>
        <v>-1.3399999999999999</v>
      </c>
      <c r="R156" s="64">
        <f t="shared" si="59"/>
        <v>-0.76</v>
      </c>
      <c r="S156" s="26">
        <f t="shared" si="46"/>
        <v>2</v>
      </c>
      <c r="T156" s="26">
        <f t="shared" si="58"/>
        <v>20</v>
      </c>
      <c r="U156" s="23">
        <f t="shared" si="47"/>
        <v>0</v>
      </c>
      <c r="V156" s="19">
        <f t="shared" si="48"/>
        <v>0</v>
      </c>
      <c r="W156" s="23" t="str">
        <f t="shared" si="49"/>
        <v>ВВ</v>
      </c>
      <c r="X156" s="17">
        <f t="shared" si="50"/>
        <v>0</v>
      </c>
      <c r="Z156" s="134"/>
      <c r="AA156" s="509"/>
    </row>
    <row r="157" spans="2:27" s="104" customFormat="1" ht="15" hidden="1" customHeight="1" outlineLevel="2" x14ac:dyDescent="0.25">
      <c r="B157" s="146">
        <v>120</v>
      </c>
      <c r="C157" s="148" t="s">
        <v>265</v>
      </c>
      <c r="D157" s="140">
        <f>Лист2!V431</f>
        <v>678.09629999999993</v>
      </c>
      <c r="E157" s="140">
        <f>Лист2!W431</f>
        <v>532.19319999999993</v>
      </c>
      <c r="F157" s="140">
        <f>Лист2!X431</f>
        <v>703.3886</v>
      </c>
      <c r="G157" s="10">
        <f t="shared" si="51"/>
        <v>0.78</v>
      </c>
      <c r="H157" s="58">
        <f t="shared" si="52"/>
        <v>-0.21999999999999997</v>
      </c>
      <c r="I157" s="3">
        <f t="shared" si="44"/>
        <v>241</v>
      </c>
      <c r="J157" s="58">
        <f t="shared" si="53"/>
        <v>-1.19</v>
      </c>
      <c r="K157" s="211">
        <v>7325.6702700000005</v>
      </c>
      <c r="L157" s="109">
        <f t="shared" si="54"/>
        <v>13.8</v>
      </c>
      <c r="M157" s="58">
        <f t="shared" si="55"/>
        <v>0.12</v>
      </c>
      <c r="N157" s="116">
        <f>Лист2!U431</f>
        <v>6</v>
      </c>
      <c r="O157" s="59">
        <f t="shared" si="56"/>
        <v>89</v>
      </c>
      <c r="P157" s="58">
        <f t="shared" si="57"/>
        <v>-0.51</v>
      </c>
      <c r="Q157" s="64">
        <f t="shared" si="45"/>
        <v>-1.41</v>
      </c>
      <c r="R157" s="64">
        <f t="shared" si="59"/>
        <v>-0.39</v>
      </c>
      <c r="S157" s="26">
        <f t="shared" si="46"/>
        <v>2</v>
      </c>
      <c r="T157" s="26">
        <f t="shared" si="58"/>
        <v>20</v>
      </c>
      <c r="U157" s="23">
        <f t="shared" si="47"/>
        <v>0</v>
      </c>
      <c r="V157" s="19">
        <f t="shared" si="48"/>
        <v>0</v>
      </c>
      <c r="W157" s="23" t="str">
        <f t="shared" si="49"/>
        <v>ВВ</v>
      </c>
      <c r="X157" s="17">
        <f t="shared" si="50"/>
        <v>0</v>
      </c>
      <c r="Y157" s="106"/>
      <c r="Z157" s="134"/>
      <c r="AA157" s="510"/>
    </row>
    <row r="158" spans="2:27" ht="15" hidden="1" customHeight="1" outlineLevel="2" x14ac:dyDescent="0.25">
      <c r="B158" s="146">
        <v>121</v>
      </c>
      <c r="C158" s="148" t="s">
        <v>266</v>
      </c>
      <c r="D158" s="140">
        <f>Лист2!V433</f>
        <v>681.89779999999996</v>
      </c>
      <c r="E158" s="140">
        <f>Лист2!W433</f>
        <v>666.56439999999998</v>
      </c>
      <c r="F158" s="140">
        <f>Лист2!X433</f>
        <v>638.8442</v>
      </c>
      <c r="G158" s="10">
        <f t="shared" si="51"/>
        <v>0.98</v>
      </c>
      <c r="H158" s="58">
        <f t="shared" si="52"/>
        <v>-2.0000000000000018E-2</v>
      </c>
      <c r="I158" s="3">
        <f t="shared" si="44"/>
        <v>175</v>
      </c>
      <c r="J158" s="58">
        <f t="shared" si="53"/>
        <v>-0.59</v>
      </c>
      <c r="K158" s="211">
        <v>7014.1362799999997</v>
      </c>
      <c r="L158" s="109">
        <f t="shared" si="54"/>
        <v>10.5</v>
      </c>
      <c r="M158" s="58">
        <f t="shared" si="55"/>
        <v>0.33</v>
      </c>
      <c r="N158" s="116">
        <f>Лист2!U433</f>
        <v>5</v>
      </c>
      <c r="O158" s="59">
        <f t="shared" si="56"/>
        <v>133</v>
      </c>
      <c r="P158" s="58">
        <f t="shared" si="57"/>
        <v>-0.27</v>
      </c>
      <c r="Q158" s="64">
        <f t="shared" si="45"/>
        <v>-0.61</v>
      </c>
      <c r="R158" s="64">
        <f t="shared" si="59"/>
        <v>0.06</v>
      </c>
      <c r="S158" s="26">
        <f t="shared" si="46"/>
        <v>2</v>
      </c>
      <c r="T158" s="26">
        <f t="shared" si="58"/>
        <v>10</v>
      </c>
      <c r="U158" s="23">
        <f t="shared" si="47"/>
        <v>0</v>
      </c>
      <c r="V158" s="19">
        <f t="shared" si="48"/>
        <v>0</v>
      </c>
      <c r="W158" s="23">
        <f t="shared" si="49"/>
        <v>0</v>
      </c>
      <c r="X158" s="17" t="str">
        <f t="shared" si="50"/>
        <v>ВА</v>
      </c>
      <c r="Y158" s="1"/>
      <c r="Z158" s="134"/>
      <c r="AA158" s="509"/>
    </row>
    <row r="159" spans="2:27" ht="15" hidden="1" customHeight="1" outlineLevel="2" x14ac:dyDescent="0.25">
      <c r="B159" s="146">
        <v>122</v>
      </c>
      <c r="C159" s="148" t="s">
        <v>267</v>
      </c>
      <c r="D159" s="140">
        <f>Лист2!V439</f>
        <v>3110.2264999999998</v>
      </c>
      <c r="E159" s="140">
        <f>Лист2!W439</f>
        <v>2851.1733999999997</v>
      </c>
      <c r="F159" s="140">
        <f>Лист2!X439</f>
        <v>2822.2946000000002</v>
      </c>
      <c r="G159" s="10">
        <f t="shared" si="51"/>
        <v>0.92</v>
      </c>
      <c r="H159" s="58">
        <f t="shared" si="52"/>
        <v>-7.999999999999996E-2</v>
      </c>
      <c r="I159" s="3">
        <f t="shared" si="44"/>
        <v>181</v>
      </c>
      <c r="J159" s="58">
        <f t="shared" si="53"/>
        <v>-0.65</v>
      </c>
      <c r="K159" s="211">
        <v>31146.720809999999</v>
      </c>
      <c r="L159" s="109">
        <f t="shared" si="54"/>
        <v>10.9</v>
      </c>
      <c r="M159" s="58">
        <f t="shared" si="55"/>
        <v>0.3</v>
      </c>
      <c r="N159" s="116">
        <f>Лист2!U439</f>
        <v>23.9</v>
      </c>
      <c r="O159" s="59">
        <f t="shared" si="56"/>
        <v>119</v>
      </c>
      <c r="P159" s="58">
        <f t="shared" si="57"/>
        <v>-0.35</v>
      </c>
      <c r="Q159" s="64">
        <f t="shared" si="45"/>
        <v>-0.73</v>
      </c>
      <c r="R159" s="64">
        <f t="shared" si="59"/>
        <v>-4.9999999999999989E-2</v>
      </c>
      <c r="S159" s="26">
        <f t="shared" si="46"/>
        <v>2</v>
      </c>
      <c r="T159" s="26">
        <f t="shared" si="58"/>
        <v>20</v>
      </c>
      <c r="U159" s="23">
        <f t="shared" si="47"/>
        <v>0</v>
      </c>
      <c r="V159" s="19">
        <f t="shared" si="48"/>
        <v>0</v>
      </c>
      <c r="W159" s="23" t="str">
        <f t="shared" si="49"/>
        <v>ВВ</v>
      </c>
      <c r="X159" s="17">
        <f t="shared" si="50"/>
        <v>0</v>
      </c>
      <c r="Y159" s="1"/>
      <c r="Z159" s="134"/>
      <c r="AA159" s="509"/>
    </row>
    <row r="160" spans="2:27" ht="15" hidden="1" customHeight="1" outlineLevel="2" x14ac:dyDescent="0.25">
      <c r="B160" s="146">
        <v>123</v>
      </c>
      <c r="C160" s="148" t="s">
        <v>268</v>
      </c>
      <c r="D160" s="140">
        <f>Лист2!V435</f>
        <v>1358.4137999999998</v>
      </c>
      <c r="E160" s="140">
        <f>Лист2!W435</f>
        <v>1237.0821000000001</v>
      </c>
      <c r="F160" s="140">
        <f>Лист2!X435</f>
        <v>1048.5874000000001</v>
      </c>
      <c r="G160" s="10">
        <f t="shared" si="51"/>
        <v>0.91</v>
      </c>
      <c r="H160" s="58">
        <f t="shared" si="52"/>
        <v>-8.9999999999999969E-2</v>
      </c>
      <c r="I160" s="3">
        <f t="shared" si="44"/>
        <v>155</v>
      </c>
      <c r="J160" s="58">
        <f t="shared" si="53"/>
        <v>-0.41</v>
      </c>
      <c r="K160" s="211">
        <v>12948.919699999999</v>
      </c>
      <c r="L160" s="109">
        <f t="shared" si="54"/>
        <v>10.5</v>
      </c>
      <c r="M160" s="58">
        <f t="shared" si="55"/>
        <v>0.33</v>
      </c>
      <c r="N160" s="116">
        <f>Лист2!U435</f>
        <v>9.3000000000000007</v>
      </c>
      <c r="O160" s="59">
        <f t="shared" si="56"/>
        <v>133</v>
      </c>
      <c r="P160" s="58">
        <f t="shared" si="57"/>
        <v>-0.27</v>
      </c>
      <c r="Q160" s="64">
        <f t="shared" si="45"/>
        <v>-0.49999999999999994</v>
      </c>
      <c r="R160" s="64">
        <f t="shared" si="59"/>
        <v>0.06</v>
      </c>
      <c r="S160" s="26">
        <f t="shared" si="46"/>
        <v>2</v>
      </c>
      <c r="T160" s="26">
        <f t="shared" si="58"/>
        <v>10</v>
      </c>
      <c r="U160" s="23">
        <f t="shared" si="47"/>
        <v>0</v>
      </c>
      <c r="V160" s="19">
        <f t="shared" si="48"/>
        <v>0</v>
      </c>
      <c r="W160" s="23">
        <f t="shared" si="49"/>
        <v>0</v>
      </c>
      <c r="X160" s="17" t="str">
        <f t="shared" si="50"/>
        <v>ВА</v>
      </c>
      <c r="Y160" s="1"/>
      <c r="Z160" s="134"/>
      <c r="AA160" s="509"/>
    </row>
    <row r="161" spans="2:27" ht="15.75" hidden="1" customHeight="1" outlineLevel="2" thickBot="1" x14ac:dyDescent="0.3">
      <c r="B161" s="152">
        <v>124</v>
      </c>
      <c r="C161" s="208" t="s">
        <v>269</v>
      </c>
      <c r="D161" s="191">
        <f>Лист2!V437</f>
        <v>894.97119999999995</v>
      </c>
      <c r="E161" s="191">
        <f>Лист2!W437</f>
        <v>852.65210000000002</v>
      </c>
      <c r="F161" s="191">
        <f>Лист2!X437</f>
        <v>767.42500000000007</v>
      </c>
      <c r="G161" s="192">
        <f t="shared" si="51"/>
        <v>0.95</v>
      </c>
      <c r="H161" s="193">
        <f t="shared" si="52"/>
        <v>-5.0000000000000044E-2</v>
      </c>
      <c r="I161" s="194">
        <f t="shared" si="44"/>
        <v>164</v>
      </c>
      <c r="J161" s="193">
        <f t="shared" si="53"/>
        <v>-0.49</v>
      </c>
      <c r="K161" s="210">
        <v>10194.433919999999</v>
      </c>
      <c r="L161" s="195">
        <f t="shared" si="54"/>
        <v>12</v>
      </c>
      <c r="M161" s="193">
        <f t="shared" si="55"/>
        <v>0.23</v>
      </c>
      <c r="N161" s="196">
        <f>Лист2!U437</f>
        <v>8.4</v>
      </c>
      <c r="O161" s="197">
        <f t="shared" si="56"/>
        <v>102</v>
      </c>
      <c r="P161" s="193">
        <f t="shared" si="57"/>
        <v>-0.44</v>
      </c>
      <c r="Q161" s="198">
        <f t="shared" si="45"/>
        <v>-0.54</v>
      </c>
      <c r="R161" s="198">
        <f t="shared" si="59"/>
        <v>-0.21</v>
      </c>
      <c r="S161" s="199">
        <f t="shared" si="46"/>
        <v>2</v>
      </c>
      <c r="T161" s="199">
        <f t="shared" si="58"/>
        <v>20</v>
      </c>
      <c r="U161" s="200">
        <f t="shared" si="47"/>
        <v>0</v>
      </c>
      <c r="V161" s="201">
        <f t="shared" si="48"/>
        <v>0</v>
      </c>
      <c r="W161" s="200" t="str">
        <f t="shared" si="49"/>
        <v>ВВ</v>
      </c>
      <c r="X161" s="202">
        <f t="shared" si="50"/>
        <v>0</v>
      </c>
      <c r="Y161" s="1"/>
      <c r="Z161" s="134"/>
      <c r="AA161" s="509"/>
    </row>
    <row r="162" spans="2:27" ht="15" hidden="1" customHeight="1" outlineLevel="2" x14ac:dyDescent="0.25">
      <c r="B162" s="185">
        <v>125</v>
      </c>
      <c r="C162" s="186" t="s">
        <v>270</v>
      </c>
      <c r="D162" s="141">
        <f>Лист2!V441</f>
        <v>0</v>
      </c>
      <c r="E162" s="141">
        <f>Лист2!W441</f>
        <v>0</v>
      </c>
      <c r="F162" s="141">
        <f>Лист2!X441</f>
        <v>0</v>
      </c>
      <c r="G162" s="184">
        <f t="shared" si="51"/>
        <v>0</v>
      </c>
      <c r="H162" s="183">
        <f t="shared" si="52"/>
        <v>-1</v>
      </c>
      <c r="I162" s="182" t="e">
        <f t="shared" si="44"/>
        <v>#DIV/0!</v>
      </c>
      <c r="J162" s="183" t="e">
        <f t="shared" si="53"/>
        <v>#DIV/0!</v>
      </c>
      <c r="K162" s="209">
        <v>0</v>
      </c>
      <c r="L162" s="181" t="e">
        <f t="shared" si="54"/>
        <v>#DIV/0!</v>
      </c>
      <c r="M162" s="183" t="e">
        <f t="shared" si="55"/>
        <v>#DIV/0!</v>
      </c>
      <c r="N162" s="180">
        <f>Лист2!U441</f>
        <v>0</v>
      </c>
      <c r="O162" s="179" t="e">
        <f t="shared" si="56"/>
        <v>#DIV/0!</v>
      </c>
      <c r="P162" s="183" t="e">
        <f t="shared" si="57"/>
        <v>#DIV/0!</v>
      </c>
      <c r="Q162" s="178" t="e">
        <f t="shared" si="45"/>
        <v>#DIV/0!</v>
      </c>
      <c r="R162" s="178" t="e">
        <f t="shared" si="59"/>
        <v>#DIV/0!</v>
      </c>
      <c r="S162" s="177" t="e">
        <f t="shared" si="46"/>
        <v>#DIV/0!</v>
      </c>
      <c r="T162" s="177" t="e">
        <f t="shared" si="58"/>
        <v>#DIV/0!</v>
      </c>
      <c r="U162" s="176" t="e">
        <f t="shared" si="47"/>
        <v>#DIV/0!</v>
      </c>
      <c r="V162" s="175" t="e">
        <f t="shared" si="48"/>
        <v>#DIV/0!</v>
      </c>
      <c r="W162" s="176" t="e">
        <f t="shared" si="49"/>
        <v>#DIV/0!</v>
      </c>
      <c r="X162" s="174" t="e">
        <f t="shared" si="50"/>
        <v>#DIV/0!</v>
      </c>
      <c r="Y162" s="1"/>
      <c r="Z162" s="134"/>
      <c r="AA162" s="509"/>
    </row>
    <row r="163" spans="2:27" ht="15" hidden="1" customHeight="1" outlineLevel="2" x14ac:dyDescent="0.25">
      <c r="B163" s="146">
        <v>126</v>
      </c>
      <c r="C163" s="148" t="s">
        <v>271</v>
      </c>
      <c r="D163" s="140">
        <f>Лист2!V443</f>
        <v>1481.5435</v>
      </c>
      <c r="E163" s="140">
        <f>Лист2!W443</f>
        <v>1488.0571</v>
      </c>
      <c r="F163" s="140">
        <f>Лист2!X443</f>
        <v>1290.0464000000002</v>
      </c>
      <c r="G163" s="10">
        <f t="shared" si="51"/>
        <v>1</v>
      </c>
      <c r="H163" s="58">
        <f t="shared" si="52"/>
        <v>0</v>
      </c>
      <c r="I163" s="3">
        <f t="shared" si="44"/>
        <v>158</v>
      </c>
      <c r="J163" s="58">
        <f t="shared" si="53"/>
        <v>-0.44</v>
      </c>
      <c r="K163" s="211">
        <v>8514.48</v>
      </c>
      <c r="L163" s="109">
        <f t="shared" si="54"/>
        <v>5.7</v>
      </c>
      <c r="M163" s="58">
        <f t="shared" si="55"/>
        <v>0.63</v>
      </c>
      <c r="N163" s="116">
        <f>Лист2!U443</f>
        <v>6.3</v>
      </c>
      <c r="O163" s="59">
        <f t="shared" si="56"/>
        <v>236</v>
      </c>
      <c r="P163" s="58">
        <f t="shared" si="57"/>
        <v>0.28999999999999998</v>
      </c>
      <c r="Q163" s="64">
        <f t="shared" si="45"/>
        <v>-0.44</v>
      </c>
      <c r="R163" s="64">
        <f t="shared" si="59"/>
        <v>0.91999999999999993</v>
      </c>
      <c r="S163" s="26">
        <f t="shared" si="46"/>
        <v>2</v>
      </c>
      <c r="T163" s="26">
        <f t="shared" si="58"/>
        <v>10</v>
      </c>
      <c r="U163" s="23">
        <f t="shared" si="47"/>
        <v>0</v>
      </c>
      <c r="V163" s="19">
        <f t="shared" si="48"/>
        <v>0</v>
      </c>
      <c r="W163" s="23">
        <f t="shared" si="49"/>
        <v>0</v>
      </c>
      <c r="X163" s="17" t="str">
        <f t="shared" si="50"/>
        <v>ВА</v>
      </c>
      <c r="Y163" s="1"/>
      <c r="Z163" s="134"/>
      <c r="AA163" s="509"/>
    </row>
    <row r="164" spans="2:27" ht="15" hidden="1" customHeight="1" outlineLevel="2" x14ac:dyDescent="0.25">
      <c r="B164" s="146">
        <v>127</v>
      </c>
      <c r="C164" s="148" t="s">
        <v>272</v>
      </c>
      <c r="D164" s="140">
        <f>Лист2!V446</f>
        <v>0</v>
      </c>
      <c r="E164" s="140">
        <f>Лист2!W446</f>
        <v>0</v>
      </c>
      <c r="F164" s="140">
        <f>Лист2!X446</f>
        <v>0</v>
      </c>
      <c r="G164" s="10">
        <f t="shared" si="51"/>
        <v>0</v>
      </c>
      <c r="H164" s="58">
        <f t="shared" si="52"/>
        <v>-1</v>
      </c>
      <c r="I164" s="3" t="e">
        <f t="shared" si="44"/>
        <v>#DIV/0!</v>
      </c>
      <c r="J164" s="58" t="e">
        <f t="shared" si="53"/>
        <v>#DIV/0!</v>
      </c>
      <c r="K164" s="211">
        <v>0</v>
      </c>
      <c r="L164" s="109" t="e">
        <f t="shared" si="54"/>
        <v>#DIV/0!</v>
      </c>
      <c r="M164" s="58" t="e">
        <f t="shared" si="55"/>
        <v>#DIV/0!</v>
      </c>
      <c r="N164" s="116">
        <f>Лист2!U446</f>
        <v>0</v>
      </c>
      <c r="O164" s="59" t="e">
        <f t="shared" si="56"/>
        <v>#DIV/0!</v>
      </c>
      <c r="P164" s="58" t="e">
        <f t="shared" si="57"/>
        <v>#DIV/0!</v>
      </c>
      <c r="Q164" s="64" t="e">
        <f t="shared" si="45"/>
        <v>#DIV/0!</v>
      </c>
      <c r="R164" s="64" t="e">
        <f t="shared" si="59"/>
        <v>#DIV/0!</v>
      </c>
      <c r="S164" s="26" t="e">
        <f t="shared" ref="S164:S227" si="60">IF(Q164&gt;=$Q$37,1,2)</f>
        <v>#DIV/0!</v>
      </c>
      <c r="T164" s="26" t="e">
        <f t="shared" si="58"/>
        <v>#DIV/0!</v>
      </c>
      <c r="U164" s="23" t="e">
        <f t="shared" ref="U164:U227" si="61">IF(S164+T164=21,$U$8,0)</f>
        <v>#DIV/0!</v>
      </c>
      <c r="V164" s="19" t="e">
        <f t="shared" ref="V164:V227" si="62">IF(S164+T164=11,$V$8,0)</f>
        <v>#DIV/0!</v>
      </c>
      <c r="W164" s="23" t="e">
        <f t="shared" ref="W164:W227" si="63">IF(S164+T164=22,$W$8,0)</f>
        <v>#DIV/0!</v>
      </c>
      <c r="X164" s="17" t="e">
        <f t="shared" ref="X164:X227" si="64">IF(S164+T164=12,$X$8,0)</f>
        <v>#DIV/0!</v>
      </c>
      <c r="Y164" s="1"/>
      <c r="Z164" s="134"/>
      <c r="AA164" s="509"/>
    </row>
    <row r="165" spans="2:27" ht="15" hidden="1" customHeight="1" outlineLevel="2" x14ac:dyDescent="0.25">
      <c r="B165" s="146">
        <v>128</v>
      </c>
      <c r="C165" s="148" t="s">
        <v>273</v>
      </c>
      <c r="D165" s="140">
        <f>Лист2!V448</f>
        <v>0</v>
      </c>
      <c r="E165" s="140">
        <f>Лист2!W448</f>
        <v>0</v>
      </c>
      <c r="F165" s="140">
        <f>Лист2!X448</f>
        <v>0</v>
      </c>
      <c r="G165" s="10">
        <f t="shared" si="51"/>
        <v>0</v>
      </c>
      <c r="H165" s="58">
        <f t="shared" si="52"/>
        <v>-1</v>
      </c>
      <c r="I165" s="3" t="e">
        <f t="shared" si="44"/>
        <v>#DIV/0!</v>
      </c>
      <c r="J165" s="58" t="e">
        <f t="shared" si="53"/>
        <v>#DIV/0!</v>
      </c>
      <c r="K165" s="211">
        <v>0</v>
      </c>
      <c r="L165" s="109" t="e">
        <f t="shared" si="54"/>
        <v>#DIV/0!</v>
      </c>
      <c r="M165" s="58" t="e">
        <f t="shared" si="55"/>
        <v>#DIV/0!</v>
      </c>
      <c r="N165" s="116">
        <f>Лист2!U448</f>
        <v>0</v>
      </c>
      <c r="O165" s="59" t="e">
        <f t="shared" si="56"/>
        <v>#DIV/0!</v>
      </c>
      <c r="P165" s="58" t="e">
        <f t="shared" si="57"/>
        <v>#DIV/0!</v>
      </c>
      <c r="Q165" s="64" t="e">
        <f t="shared" si="45"/>
        <v>#DIV/0!</v>
      </c>
      <c r="R165" s="64" t="e">
        <f t="shared" si="59"/>
        <v>#DIV/0!</v>
      </c>
      <c r="S165" s="26" t="e">
        <f t="shared" si="60"/>
        <v>#DIV/0!</v>
      </c>
      <c r="T165" s="26" t="e">
        <f t="shared" ref="T165:T228" si="65">IF(R165&gt;=$R$37,10,20)</f>
        <v>#DIV/0!</v>
      </c>
      <c r="U165" s="23" t="e">
        <f t="shared" si="61"/>
        <v>#DIV/0!</v>
      </c>
      <c r="V165" s="19" t="e">
        <f t="shared" si="62"/>
        <v>#DIV/0!</v>
      </c>
      <c r="W165" s="23" t="e">
        <f t="shared" si="63"/>
        <v>#DIV/0!</v>
      </c>
      <c r="X165" s="17" t="e">
        <f t="shared" si="64"/>
        <v>#DIV/0!</v>
      </c>
      <c r="Y165" s="1"/>
      <c r="Z165" s="134"/>
      <c r="AA165" s="509"/>
    </row>
    <row r="166" spans="2:27" ht="15" hidden="1" customHeight="1" outlineLevel="2" x14ac:dyDescent="0.25">
      <c r="B166" s="146">
        <v>129</v>
      </c>
      <c r="C166" s="148" t="s">
        <v>274</v>
      </c>
      <c r="D166" s="140">
        <f>Лист2!V451</f>
        <v>2339.7453999999998</v>
      </c>
      <c r="E166" s="140">
        <f>Лист2!W451</f>
        <v>1937.0828999999999</v>
      </c>
      <c r="F166" s="140">
        <f>Лист2!X451</f>
        <v>2446.9438</v>
      </c>
      <c r="G166" s="10">
        <f t="shared" si="51"/>
        <v>0.83</v>
      </c>
      <c r="H166" s="58">
        <f t="shared" si="52"/>
        <v>-0.17000000000000004</v>
      </c>
      <c r="I166" s="3">
        <f t="shared" ref="I166:I229" si="66">ROUND(F166/E166*182.5,0)</f>
        <v>231</v>
      </c>
      <c r="J166" s="58">
        <f t="shared" si="53"/>
        <v>-1.1000000000000001</v>
      </c>
      <c r="K166" s="211">
        <v>13111.540260000002</v>
      </c>
      <c r="L166" s="109">
        <f t="shared" si="54"/>
        <v>6.8</v>
      </c>
      <c r="M166" s="58">
        <f t="shared" si="55"/>
        <v>0.56000000000000005</v>
      </c>
      <c r="N166" s="116">
        <f>Лист2!U451</f>
        <v>8</v>
      </c>
      <c r="O166" s="59">
        <f t="shared" si="56"/>
        <v>242</v>
      </c>
      <c r="P166" s="58">
        <f t="shared" si="57"/>
        <v>0.32</v>
      </c>
      <c r="Q166" s="64">
        <f t="shared" ref="Q166:Q229" si="67">H166+J166</f>
        <v>-1.27</v>
      </c>
      <c r="R166" s="64">
        <f t="shared" si="59"/>
        <v>0.88000000000000012</v>
      </c>
      <c r="S166" s="26">
        <f t="shared" si="60"/>
        <v>2</v>
      </c>
      <c r="T166" s="26">
        <f t="shared" si="65"/>
        <v>10</v>
      </c>
      <c r="U166" s="23">
        <f t="shared" si="61"/>
        <v>0</v>
      </c>
      <c r="V166" s="19">
        <f t="shared" si="62"/>
        <v>0</v>
      </c>
      <c r="W166" s="23">
        <f t="shared" si="63"/>
        <v>0</v>
      </c>
      <c r="X166" s="17" t="str">
        <f t="shared" si="64"/>
        <v>ВА</v>
      </c>
      <c r="Y166" s="1"/>
      <c r="Z166" s="134"/>
      <c r="AA166" s="509"/>
    </row>
    <row r="167" spans="2:27" ht="15" hidden="1" customHeight="1" outlineLevel="2" x14ac:dyDescent="0.25">
      <c r="B167" s="146">
        <v>130</v>
      </c>
      <c r="C167" s="148" t="s">
        <v>275</v>
      </c>
      <c r="D167" s="140">
        <f>Лист2!V453</f>
        <v>0</v>
      </c>
      <c r="E167" s="140">
        <f>Лист2!W453</f>
        <v>0</v>
      </c>
      <c r="F167" s="140">
        <f>Лист2!X453</f>
        <v>0</v>
      </c>
      <c r="G167" s="10">
        <f t="shared" ref="G167:G230" si="68">IF(E167&gt;0,ROUND((E167/D167),2),0)</f>
        <v>0</v>
      </c>
      <c r="H167" s="58">
        <f t="shared" ref="H167:H230" si="69">G167-$G$37</f>
        <v>-1</v>
      </c>
      <c r="I167" s="3" t="e">
        <f t="shared" si="66"/>
        <v>#DIV/0!</v>
      </c>
      <c r="J167" s="58" t="e">
        <f t="shared" ref="J167:J230" si="70">-(ROUND(I167/$I$37-100%,2))</f>
        <v>#DIV/0!</v>
      </c>
      <c r="K167" s="211">
        <v>0</v>
      </c>
      <c r="L167" s="109" t="e">
        <f t="shared" ref="L167:L230" si="71">ROUND(K167/E167,1)</f>
        <v>#DIV/0!</v>
      </c>
      <c r="M167" s="58" t="e">
        <f t="shared" ref="M167:M230" si="72">-ROUND(L167/$L$37-100%,2)</f>
        <v>#DIV/0!</v>
      </c>
      <c r="N167" s="116">
        <f>Лист2!U453</f>
        <v>0</v>
      </c>
      <c r="O167" s="59" t="e">
        <f t="shared" ref="O167:O230" si="73">ROUND((E167/N167),0)</f>
        <v>#DIV/0!</v>
      </c>
      <c r="P167" s="58" t="e">
        <f t="shared" ref="P167:P230" si="74">ROUND(O167/$O$37-100%,2)</f>
        <v>#DIV/0!</v>
      </c>
      <c r="Q167" s="64" t="e">
        <f t="shared" si="67"/>
        <v>#DIV/0!</v>
      </c>
      <c r="R167" s="64" t="e">
        <f t="shared" si="59"/>
        <v>#DIV/0!</v>
      </c>
      <c r="S167" s="26" t="e">
        <f t="shared" si="60"/>
        <v>#DIV/0!</v>
      </c>
      <c r="T167" s="26" t="e">
        <f t="shared" si="65"/>
        <v>#DIV/0!</v>
      </c>
      <c r="U167" s="23" t="e">
        <f t="shared" si="61"/>
        <v>#DIV/0!</v>
      </c>
      <c r="V167" s="19" t="e">
        <f t="shared" si="62"/>
        <v>#DIV/0!</v>
      </c>
      <c r="W167" s="23" t="e">
        <f t="shared" si="63"/>
        <v>#DIV/0!</v>
      </c>
      <c r="X167" s="17" t="e">
        <f t="shared" si="64"/>
        <v>#DIV/0!</v>
      </c>
      <c r="Y167" s="1"/>
      <c r="Z167" s="134"/>
      <c r="AA167" s="509"/>
    </row>
    <row r="168" spans="2:27" ht="15" hidden="1" customHeight="1" outlineLevel="2" x14ac:dyDescent="0.25">
      <c r="B168" s="146">
        <v>131</v>
      </c>
      <c r="C168" s="148" t="s">
        <v>276</v>
      </c>
      <c r="D168" s="140">
        <f>Лист2!V453</f>
        <v>0</v>
      </c>
      <c r="E168" s="140">
        <f>Лист2!W453</f>
        <v>0</v>
      </c>
      <c r="F168" s="140">
        <f>Лист2!X453</f>
        <v>0</v>
      </c>
      <c r="G168" s="10">
        <f t="shared" si="68"/>
        <v>0</v>
      </c>
      <c r="H168" s="58">
        <f t="shared" si="69"/>
        <v>-1</v>
      </c>
      <c r="I168" s="3" t="e">
        <f t="shared" si="66"/>
        <v>#DIV/0!</v>
      </c>
      <c r="J168" s="58" t="e">
        <f t="shared" si="70"/>
        <v>#DIV/0!</v>
      </c>
      <c r="K168" s="211">
        <v>0</v>
      </c>
      <c r="L168" s="109" t="e">
        <f t="shared" si="71"/>
        <v>#DIV/0!</v>
      </c>
      <c r="M168" s="58" t="e">
        <f t="shared" si="72"/>
        <v>#DIV/0!</v>
      </c>
      <c r="N168" s="116">
        <f>Лист2!U453</f>
        <v>0</v>
      </c>
      <c r="O168" s="59" t="e">
        <f t="shared" si="73"/>
        <v>#DIV/0!</v>
      </c>
      <c r="P168" s="58" t="e">
        <f t="shared" si="74"/>
        <v>#DIV/0!</v>
      </c>
      <c r="Q168" s="64" t="e">
        <f t="shared" si="67"/>
        <v>#DIV/0!</v>
      </c>
      <c r="R168" s="64" t="e">
        <f t="shared" si="59"/>
        <v>#DIV/0!</v>
      </c>
      <c r="S168" s="26" t="e">
        <f t="shared" si="60"/>
        <v>#DIV/0!</v>
      </c>
      <c r="T168" s="26" t="e">
        <f t="shared" si="65"/>
        <v>#DIV/0!</v>
      </c>
      <c r="U168" s="23" t="e">
        <f t="shared" si="61"/>
        <v>#DIV/0!</v>
      </c>
      <c r="V168" s="19" t="e">
        <f t="shared" si="62"/>
        <v>#DIV/0!</v>
      </c>
      <c r="W168" s="23" t="e">
        <f t="shared" si="63"/>
        <v>#DIV/0!</v>
      </c>
      <c r="X168" s="17" t="e">
        <f t="shared" si="64"/>
        <v>#DIV/0!</v>
      </c>
      <c r="Y168" s="1"/>
      <c r="Z168" s="134"/>
      <c r="AA168" s="509"/>
    </row>
    <row r="169" spans="2:27" ht="15" hidden="1" customHeight="1" outlineLevel="2" x14ac:dyDescent="0.25">
      <c r="B169" s="146">
        <v>132</v>
      </c>
      <c r="C169" s="148" t="s">
        <v>277</v>
      </c>
      <c r="D169" s="140">
        <f>Лист2!V455</f>
        <v>647.07830000000001</v>
      </c>
      <c r="E169" s="140">
        <f>Лист2!W455</f>
        <v>686.80340000000001</v>
      </c>
      <c r="F169" s="140">
        <f>Лист2!X455</f>
        <v>423.18209999999999</v>
      </c>
      <c r="G169" s="10">
        <f t="shared" si="68"/>
        <v>1.06</v>
      </c>
      <c r="H169" s="58">
        <f t="shared" si="69"/>
        <v>6.0000000000000053E-2</v>
      </c>
      <c r="I169" s="3">
        <f t="shared" si="66"/>
        <v>112</v>
      </c>
      <c r="J169" s="58">
        <f t="shared" si="70"/>
        <v>-0.02</v>
      </c>
      <c r="K169" s="211">
        <v>9806.5178200000009</v>
      </c>
      <c r="L169" s="109">
        <f t="shared" si="71"/>
        <v>14.3</v>
      </c>
      <c r="M169" s="58">
        <f t="shared" si="72"/>
        <v>0.08</v>
      </c>
      <c r="N169" s="116">
        <f>Лист2!U455</f>
        <v>8</v>
      </c>
      <c r="O169" s="59">
        <f t="shared" si="73"/>
        <v>86</v>
      </c>
      <c r="P169" s="58">
        <f t="shared" si="74"/>
        <v>-0.53</v>
      </c>
      <c r="Q169" s="64">
        <f t="shared" si="67"/>
        <v>4.0000000000000049E-2</v>
      </c>
      <c r="R169" s="64">
        <f t="shared" si="59"/>
        <v>-0.45</v>
      </c>
      <c r="S169" s="26">
        <f t="shared" si="60"/>
        <v>1</v>
      </c>
      <c r="T169" s="26">
        <f t="shared" si="65"/>
        <v>20</v>
      </c>
      <c r="U169" s="23" t="str">
        <f t="shared" si="61"/>
        <v>АВ</v>
      </c>
      <c r="V169" s="19">
        <f t="shared" si="62"/>
        <v>0</v>
      </c>
      <c r="W169" s="23">
        <f t="shared" si="63"/>
        <v>0</v>
      </c>
      <c r="X169" s="17">
        <f t="shared" si="64"/>
        <v>0</v>
      </c>
      <c r="Y169" s="1"/>
      <c r="Z169" s="134"/>
      <c r="AA169" s="509"/>
    </row>
    <row r="170" spans="2:27" ht="15" hidden="1" customHeight="1" outlineLevel="2" x14ac:dyDescent="0.25">
      <c r="B170" s="146">
        <v>133</v>
      </c>
      <c r="C170" s="148" t="s">
        <v>278</v>
      </c>
      <c r="D170" s="140">
        <f>Лист2!V457</f>
        <v>1329.1243999999999</v>
      </c>
      <c r="E170" s="140">
        <f>Лист2!W457</f>
        <v>1241.2586000000001</v>
      </c>
      <c r="F170" s="140">
        <f>Лист2!X457</f>
        <v>996.50759999999991</v>
      </c>
      <c r="G170" s="10">
        <f t="shared" si="68"/>
        <v>0.93</v>
      </c>
      <c r="H170" s="58">
        <f t="shared" si="69"/>
        <v>-6.9999999999999951E-2</v>
      </c>
      <c r="I170" s="3">
        <f t="shared" si="66"/>
        <v>147</v>
      </c>
      <c r="J170" s="58">
        <f t="shared" si="70"/>
        <v>-0.34</v>
      </c>
      <c r="K170" s="211">
        <v>18493.891960000001</v>
      </c>
      <c r="L170" s="109">
        <f t="shared" si="71"/>
        <v>14.9</v>
      </c>
      <c r="M170" s="58">
        <f t="shared" si="72"/>
        <v>0.04</v>
      </c>
      <c r="N170" s="116">
        <f>Лист2!U457</f>
        <v>18.5</v>
      </c>
      <c r="O170" s="59">
        <f t="shared" si="73"/>
        <v>67</v>
      </c>
      <c r="P170" s="58">
        <f t="shared" si="74"/>
        <v>-0.63</v>
      </c>
      <c r="Q170" s="64">
        <f t="shared" si="67"/>
        <v>-0.41</v>
      </c>
      <c r="R170" s="64">
        <f t="shared" si="59"/>
        <v>-0.59</v>
      </c>
      <c r="S170" s="26">
        <f t="shared" si="60"/>
        <v>2</v>
      </c>
      <c r="T170" s="26">
        <f t="shared" si="65"/>
        <v>20</v>
      </c>
      <c r="U170" s="23">
        <f t="shared" si="61"/>
        <v>0</v>
      </c>
      <c r="V170" s="19">
        <f t="shared" si="62"/>
        <v>0</v>
      </c>
      <c r="W170" s="23" t="str">
        <f t="shared" si="63"/>
        <v>ВВ</v>
      </c>
      <c r="X170" s="17">
        <f t="shared" si="64"/>
        <v>0</v>
      </c>
      <c r="Y170" s="1"/>
      <c r="Z170" s="134"/>
      <c r="AA170" s="509"/>
    </row>
    <row r="171" spans="2:27" ht="15" hidden="1" customHeight="1" outlineLevel="2" x14ac:dyDescent="0.25">
      <c r="B171" s="146">
        <v>134</v>
      </c>
      <c r="C171" s="148" t="s">
        <v>279</v>
      </c>
      <c r="D171" s="140">
        <f>Лист2!V459</f>
        <v>2157.1799999999998</v>
      </c>
      <c r="E171" s="140">
        <f>Лист2!W459</f>
        <v>2180.0589</v>
      </c>
      <c r="F171" s="140">
        <f>Лист2!X459</f>
        <v>940.75670000000002</v>
      </c>
      <c r="G171" s="10">
        <f t="shared" si="68"/>
        <v>1.01</v>
      </c>
      <c r="H171" s="58">
        <f t="shared" si="69"/>
        <v>1.0000000000000009E-2</v>
      </c>
      <c r="I171" s="3">
        <f t="shared" si="66"/>
        <v>79</v>
      </c>
      <c r="J171" s="58">
        <f t="shared" si="70"/>
        <v>0.28000000000000003</v>
      </c>
      <c r="K171" s="211">
        <v>12359.054410000001</v>
      </c>
      <c r="L171" s="109">
        <f t="shared" si="71"/>
        <v>5.7</v>
      </c>
      <c r="M171" s="58">
        <f t="shared" si="72"/>
        <v>0.63</v>
      </c>
      <c r="N171" s="116">
        <f>Лист2!U459</f>
        <v>9.5</v>
      </c>
      <c r="O171" s="59">
        <f t="shared" si="73"/>
        <v>229</v>
      </c>
      <c r="P171" s="58">
        <f t="shared" si="74"/>
        <v>0.25</v>
      </c>
      <c r="Q171" s="64">
        <f t="shared" si="67"/>
        <v>0.29000000000000004</v>
      </c>
      <c r="R171" s="64">
        <f t="shared" si="59"/>
        <v>0.88</v>
      </c>
      <c r="S171" s="26">
        <f t="shared" si="60"/>
        <v>1</v>
      </c>
      <c r="T171" s="26">
        <f t="shared" si="65"/>
        <v>10</v>
      </c>
      <c r="U171" s="23">
        <f t="shared" si="61"/>
        <v>0</v>
      </c>
      <c r="V171" s="19" t="str">
        <f t="shared" si="62"/>
        <v>АА</v>
      </c>
      <c r="W171" s="23">
        <f t="shared" si="63"/>
        <v>0</v>
      </c>
      <c r="X171" s="17">
        <f t="shared" si="64"/>
        <v>0</v>
      </c>
      <c r="Y171" s="1"/>
      <c r="Z171" s="134"/>
      <c r="AA171" s="509"/>
    </row>
    <row r="172" spans="2:27" ht="15" hidden="1" customHeight="1" outlineLevel="2" x14ac:dyDescent="0.25">
      <c r="B172" s="146">
        <v>135</v>
      </c>
      <c r="C172" s="148" t="s">
        <v>280</v>
      </c>
      <c r="D172" s="140">
        <f>Лист2!V461</f>
        <v>2286.4457000000002</v>
      </c>
      <c r="E172" s="140">
        <f>Лист2!W461</f>
        <v>2242.3094999999998</v>
      </c>
      <c r="F172" s="140">
        <f>Лист2!X461</f>
        <v>1843.6448</v>
      </c>
      <c r="G172" s="10">
        <f t="shared" si="68"/>
        <v>0.98</v>
      </c>
      <c r="H172" s="58">
        <f t="shared" si="69"/>
        <v>-2.0000000000000018E-2</v>
      </c>
      <c r="I172" s="3">
        <f t="shared" si="66"/>
        <v>150</v>
      </c>
      <c r="J172" s="58">
        <f t="shared" si="70"/>
        <v>-0.36</v>
      </c>
      <c r="K172" s="211">
        <v>17613.555919999999</v>
      </c>
      <c r="L172" s="109">
        <f t="shared" si="71"/>
        <v>7.9</v>
      </c>
      <c r="M172" s="58">
        <f t="shared" si="72"/>
        <v>0.49</v>
      </c>
      <c r="N172" s="116">
        <f>Лист2!U461</f>
        <v>14.1</v>
      </c>
      <c r="O172" s="59">
        <f t="shared" si="73"/>
        <v>159</v>
      </c>
      <c r="P172" s="58">
        <f t="shared" si="74"/>
        <v>-0.13</v>
      </c>
      <c r="Q172" s="64">
        <f t="shared" si="67"/>
        <v>-0.38</v>
      </c>
      <c r="R172" s="64">
        <f t="shared" si="59"/>
        <v>0.36</v>
      </c>
      <c r="S172" s="26">
        <f t="shared" si="60"/>
        <v>2</v>
      </c>
      <c r="T172" s="26">
        <f t="shared" si="65"/>
        <v>10</v>
      </c>
      <c r="U172" s="23">
        <f t="shared" si="61"/>
        <v>0</v>
      </c>
      <c r="V172" s="19">
        <f t="shared" si="62"/>
        <v>0</v>
      </c>
      <c r="W172" s="23">
        <f t="shared" si="63"/>
        <v>0</v>
      </c>
      <c r="X172" s="17" t="str">
        <f t="shared" si="64"/>
        <v>ВА</v>
      </c>
      <c r="Y172" s="1"/>
      <c r="Z172" s="134"/>
      <c r="AA172" s="509"/>
    </row>
    <row r="173" spans="2:27" ht="15" hidden="1" customHeight="1" outlineLevel="2" x14ac:dyDescent="0.25">
      <c r="B173" s="146">
        <v>136</v>
      </c>
      <c r="C173" s="148" t="s">
        <v>281</v>
      </c>
      <c r="D173" s="140">
        <f>Лист2!V467</f>
        <v>0</v>
      </c>
      <c r="E173" s="140">
        <f>Лист2!W467</f>
        <v>0</v>
      </c>
      <c r="F173" s="140">
        <f>Лист2!X467</f>
        <v>0</v>
      </c>
      <c r="G173" s="10">
        <f t="shared" si="68"/>
        <v>0</v>
      </c>
      <c r="H173" s="58">
        <f t="shared" si="69"/>
        <v>-1</v>
      </c>
      <c r="I173" s="3" t="e">
        <f t="shared" si="66"/>
        <v>#DIV/0!</v>
      </c>
      <c r="J173" s="58" t="e">
        <f t="shared" si="70"/>
        <v>#DIV/0!</v>
      </c>
      <c r="K173" s="211">
        <v>0</v>
      </c>
      <c r="L173" s="109" t="e">
        <f t="shared" si="71"/>
        <v>#DIV/0!</v>
      </c>
      <c r="M173" s="58" t="e">
        <f t="shared" si="72"/>
        <v>#DIV/0!</v>
      </c>
      <c r="N173" s="116">
        <f>Лист2!U467</f>
        <v>0</v>
      </c>
      <c r="O173" s="59" t="e">
        <f t="shared" si="73"/>
        <v>#DIV/0!</v>
      </c>
      <c r="P173" s="58" t="e">
        <f t="shared" si="74"/>
        <v>#DIV/0!</v>
      </c>
      <c r="Q173" s="64" t="e">
        <f t="shared" si="67"/>
        <v>#DIV/0!</v>
      </c>
      <c r="R173" s="64" t="e">
        <f t="shared" si="59"/>
        <v>#DIV/0!</v>
      </c>
      <c r="S173" s="26" t="e">
        <f t="shared" si="60"/>
        <v>#DIV/0!</v>
      </c>
      <c r="T173" s="26" t="e">
        <f t="shared" si="65"/>
        <v>#DIV/0!</v>
      </c>
      <c r="U173" s="23" t="e">
        <f t="shared" si="61"/>
        <v>#DIV/0!</v>
      </c>
      <c r="V173" s="19" t="e">
        <f t="shared" si="62"/>
        <v>#DIV/0!</v>
      </c>
      <c r="W173" s="23" t="e">
        <f t="shared" si="63"/>
        <v>#DIV/0!</v>
      </c>
      <c r="X173" s="17" t="e">
        <f t="shared" si="64"/>
        <v>#DIV/0!</v>
      </c>
      <c r="Y173" s="1"/>
      <c r="Z173" s="134"/>
      <c r="AA173" s="509"/>
    </row>
    <row r="174" spans="2:27" ht="15" hidden="1" customHeight="1" outlineLevel="2" x14ac:dyDescent="0.25">
      <c r="B174" s="146">
        <v>137</v>
      </c>
      <c r="C174" s="148" t="s">
        <v>282</v>
      </c>
      <c r="D174" s="140">
        <f>Лист2!V463</f>
        <v>1442.3213000000001</v>
      </c>
      <c r="E174" s="140">
        <f>Лист2!W463</f>
        <v>1391.8373000000001</v>
      </c>
      <c r="F174" s="140">
        <f>Лист2!X463</f>
        <v>831.65309999999999</v>
      </c>
      <c r="G174" s="10">
        <f t="shared" si="68"/>
        <v>0.96</v>
      </c>
      <c r="H174" s="58">
        <f t="shared" si="69"/>
        <v>-4.0000000000000036E-2</v>
      </c>
      <c r="I174" s="3">
        <f t="shared" si="66"/>
        <v>109</v>
      </c>
      <c r="J174" s="58">
        <f t="shared" si="70"/>
        <v>0.01</v>
      </c>
      <c r="K174" s="211">
        <v>13046.32591</v>
      </c>
      <c r="L174" s="109">
        <f t="shared" si="71"/>
        <v>9.4</v>
      </c>
      <c r="M174" s="58">
        <f t="shared" si="72"/>
        <v>0.4</v>
      </c>
      <c r="N174" s="116">
        <f>Лист2!U463</f>
        <v>10</v>
      </c>
      <c r="O174" s="59">
        <f t="shared" si="73"/>
        <v>139</v>
      </c>
      <c r="P174" s="58">
        <f t="shared" si="74"/>
        <v>-0.24</v>
      </c>
      <c r="Q174" s="64">
        <f t="shared" si="67"/>
        <v>-3.0000000000000034E-2</v>
      </c>
      <c r="R174" s="64">
        <f t="shared" si="59"/>
        <v>0.16000000000000003</v>
      </c>
      <c r="S174" s="26">
        <f t="shared" si="60"/>
        <v>2</v>
      </c>
      <c r="T174" s="26">
        <f t="shared" si="65"/>
        <v>10</v>
      </c>
      <c r="U174" s="23">
        <f t="shared" si="61"/>
        <v>0</v>
      </c>
      <c r="V174" s="19">
        <f t="shared" si="62"/>
        <v>0</v>
      </c>
      <c r="W174" s="23">
        <f t="shared" si="63"/>
        <v>0</v>
      </c>
      <c r="X174" s="17" t="str">
        <f t="shared" si="64"/>
        <v>ВА</v>
      </c>
      <c r="Y174" s="1"/>
      <c r="Z174" s="134"/>
      <c r="AA174" s="509"/>
    </row>
    <row r="175" spans="2:27" ht="15.75" hidden="1" customHeight="1" outlineLevel="2" thickBot="1" x14ac:dyDescent="0.3">
      <c r="B175" s="152">
        <v>138</v>
      </c>
      <c r="C175" s="205" t="s">
        <v>283</v>
      </c>
      <c r="D175" s="191">
        <f>Лист2!V465</f>
        <v>0</v>
      </c>
      <c r="E175" s="191">
        <f>Лист2!W465</f>
        <v>0</v>
      </c>
      <c r="F175" s="191">
        <f>Лист2!X465</f>
        <v>0</v>
      </c>
      <c r="G175" s="192">
        <f t="shared" si="68"/>
        <v>0</v>
      </c>
      <c r="H175" s="193">
        <f t="shared" si="69"/>
        <v>-1</v>
      </c>
      <c r="I175" s="194" t="e">
        <f t="shared" si="66"/>
        <v>#DIV/0!</v>
      </c>
      <c r="J175" s="193" t="e">
        <f t="shared" si="70"/>
        <v>#DIV/0!</v>
      </c>
      <c r="K175" s="210">
        <v>0</v>
      </c>
      <c r="L175" s="195" t="e">
        <f t="shared" si="71"/>
        <v>#DIV/0!</v>
      </c>
      <c r="M175" s="193" t="e">
        <f t="shared" si="72"/>
        <v>#DIV/0!</v>
      </c>
      <c r="N175" s="196">
        <f>Лист2!U465</f>
        <v>0</v>
      </c>
      <c r="O175" s="197" t="e">
        <f t="shared" si="73"/>
        <v>#DIV/0!</v>
      </c>
      <c r="P175" s="193" t="e">
        <f t="shared" si="74"/>
        <v>#DIV/0!</v>
      </c>
      <c r="Q175" s="198" t="e">
        <f t="shared" si="67"/>
        <v>#DIV/0!</v>
      </c>
      <c r="R175" s="198" t="e">
        <f t="shared" si="59"/>
        <v>#DIV/0!</v>
      </c>
      <c r="S175" s="199" t="e">
        <f t="shared" si="60"/>
        <v>#DIV/0!</v>
      </c>
      <c r="T175" s="199" t="e">
        <f t="shared" si="65"/>
        <v>#DIV/0!</v>
      </c>
      <c r="U175" s="200" t="e">
        <f t="shared" si="61"/>
        <v>#DIV/0!</v>
      </c>
      <c r="V175" s="201" t="e">
        <f t="shared" si="62"/>
        <v>#DIV/0!</v>
      </c>
      <c r="W175" s="200" t="e">
        <f t="shared" si="63"/>
        <v>#DIV/0!</v>
      </c>
      <c r="X175" s="202" t="e">
        <f t="shared" si="64"/>
        <v>#DIV/0!</v>
      </c>
      <c r="Y175" s="1"/>
      <c r="Z175" s="134"/>
      <c r="AA175" s="509"/>
    </row>
    <row r="176" spans="2:27" ht="15" hidden="1" customHeight="1" outlineLevel="2" x14ac:dyDescent="0.25">
      <c r="B176" s="185">
        <v>139</v>
      </c>
      <c r="C176" s="186" t="s">
        <v>284</v>
      </c>
      <c r="D176" s="141">
        <f>Лист2!V473</f>
        <v>1878.5631000000001</v>
      </c>
      <c r="E176" s="141">
        <f>Лист2!W473</f>
        <v>1729.3870999999999</v>
      </c>
      <c r="F176" s="141">
        <f>Лист2!X473</f>
        <v>1293.2023999999999</v>
      </c>
      <c r="G176" s="184">
        <f t="shared" si="68"/>
        <v>0.92</v>
      </c>
      <c r="H176" s="183">
        <f t="shared" si="69"/>
        <v>-7.999999999999996E-2</v>
      </c>
      <c r="I176" s="182">
        <f t="shared" si="66"/>
        <v>136</v>
      </c>
      <c r="J176" s="183">
        <f t="shared" si="70"/>
        <v>-0.24</v>
      </c>
      <c r="K176" s="209">
        <v>17446.78023</v>
      </c>
      <c r="L176" s="181">
        <f t="shared" si="71"/>
        <v>10.1</v>
      </c>
      <c r="M176" s="183">
        <f t="shared" si="72"/>
        <v>0.35</v>
      </c>
      <c r="N176" s="180">
        <f>Лист2!U473</f>
        <v>15</v>
      </c>
      <c r="O176" s="179">
        <f t="shared" si="73"/>
        <v>115</v>
      </c>
      <c r="P176" s="183">
        <f t="shared" si="74"/>
        <v>-0.37</v>
      </c>
      <c r="Q176" s="178">
        <f t="shared" si="67"/>
        <v>-0.31999999999999995</v>
      </c>
      <c r="R176" s="178">
        <f t="shared" si="59"/>
        <v>-2.0000000000000018E-2</v>
      </c>
      <c r="S176" s="177">
        <f t="shared" si="60"/>
        <v>2</v>
      </c>
      <c r="T176" s="177">
        <f t="shared" si="65"/>
        <v>20</v>
      </c>
      <c r="U176" s="176">
        <f t="shared" si="61"/>
        <v>0</v>
      </c>
      <c r="V176" s="175">
        <f t="shared" si="62"/>
        <v>0</v>
      </c>
      <c r="W176" s="176" t="str">
        <f t="shared" si="63"/>
        <v>ВВ</v>
      </c>
      <c r="X176" s="174">
        <f t="shared" si="64"/>
        <v>0</v>
      </c>
      <c r="Y176" s="1"/>
      <c r="Z176" s="134"/>
      <c r="AA176" s="509"/>
    </row>
    <row r="177" spans="2:27" ht="15" hidden="1" customHeight="1" outlineLevel="2" x14ac:dyDescent="0.25">
      <c r="B177" s="146">
        <v>140</v>
      </c>
      <c r="C177" s="148" t="s">
        <v>285</v>
      </c>
      <c r="D177" s="140">
        <f>Лист2!V476</f>
        <v>1687.1264999999999</v>
      </c>
      <c r="E177" s="140">
        <f>Лист2!W476</f>
        <v>1495.7926</v>
      </c>
      <c r="F177" s="140">
        <f>Лист2!X476</f>
        <v>1623.1315</v>
      </c>
      <c r="G177" s="10">
        <f t="shared" si="68"/>
        <v>0.89</v>
      </c>
      <c r="H177" s="58">
        <f t="shared" si="69"/>
        <v>-0.10999999999999999</v>
      </c>
      <c r="I177" s="3">
        <f t="shared" si="66"/>
        <v>198</v>
      </c>
      <c r="J177" s="58">
        <f t="shared" si="70"/>
        <v>-0.8</v>
      </c>
      <c r="K177" s="211">
        <v>11090.352000000001</v>
      </c>
      <c r="L177" s="109">
        <f t="shared" si="71"/>
        <v>7.4</v>
      </c>
      <c r="M177" s="58">
        <f t="shared" si="72"/>
        <v>0.53</v>
      </c>
      <c r="N177" s="116">
        <f>Лист2!U476</f>
        <v>9.5</v>
      </c>
      <c r="O177" s="59">
        <f t="shared" si="73"/>
        <v>157</v>
      </c>
      <c r="P177" s="58">
        <f t="shared" si="74"/>
        <v>-0.14000000000000001</v>
      </c>
      <c r="Q177" s="64">
        <f t="shared" si="67"/>
        <v>-0.91</v>
      </c>
      <c r="R177" s="64">
        <f t="shared" si="59"/>
        <v>0.39</v>
      </c>
      <c r="S177" s="26">
        <f t="shared" si="60"/>
        <v>2</v>
      </c>
      <c r="T177" s="26">
        <f t="shared" si="65"/>
        <v>10</v>
      </c>
      <c r="U177" s="23">
        <f t="shared" si="61"/>
        <v>0</v>
      </c>
      <c r="V177" s="19">
        <f t="shared" si="62"/>
        <v>0</v>
      </c>
      <c r="W177" s="23">
        <f t="shared" si="63"/>
        <v>0</v>
      </c>
      <c r="X177" s="17" t="str">
        <f t="shared" si="64"/>
        <v>ВА</v>
      </c>
      <c r="Y177" s="1"/>
      <c r="Z177" s="134"/>
      <c r="AA177" s="509"/>
    </row>
    <row r="178" spans="2:27" ht="15" hidden="1" customHeight="1" outlineLevel="2" x14ac:dyDescent="0.25">
      <c r="B178" s="146">
        <v>141</v>
      </c>
      <c r="C178" s="148" t="s">
        <v>286</v>
      </c>
      <c r="D178" s="140">
        <f>Лист2!V479</f>
        <v>1632.0071000000003</v>
      </c>
      <c r="E178" s="140">
        <f>Лист2!W479</f>
        <v>1484.2809999999999</v>
      </c>
      <c r="F178" s="140">
        <f>Лист2!X479</f>
        <v>1599.7507000000001</v>
      </c>
      <c r="G178" s="10">
        <f t="shared" si="68"/>
        <v>0.91</v>
      </c>
      <c r="H178" s="58">
        <f t="shared" si="69"/>
        <v>-8.9999999999999969E-2</v>
      </c>
      <c r="I178" s="3">
        <f t="shared" si="66"/>
        <v>197</v>
      </c>
      <c r="J178" s="58">
        <f t="shared" si="70"/>
        <v>-0.79</v>
      </c>
      <c r="K178" s="211">
        <v>15177.971940000001</v>
      </c>
      <c r="L178" s="109">
        <f t="shared" si="71"/>
        <v>10.199999999999999</v>
      </c>
      <c r="M178" s="58">
        <f t="shared" si="72"/>
        <v>0.35</v>
      </c>
      <c r="N178" s="116">
        <f>Лист2!U479</f>
        <v>13</v>
      </c>
      <c r="O178" s="59">
        <f t="shared" si="73"/>
        <v>114</v>
      </c>
      <c r="P178" s="58">
        <f t="shared" si="74"/>
        <v>-0.38</v>
      </c>
      <c r="Q178" s="64">
        <f t="shared" si="67"/>
        <v>-0.88</v>
      </c>
      <c r="R178" s="64">
        <f t="shared" si="59"/>
        <v>-3.0000000000000027E-2</v>
      </c>
      <c r="S178" s="26">
        <f t="shared" si="60"/>
        <v>2</v>
      </c>
      <c r="T178" s="26">
        <f t="shared" si="65"/>
        <v>20</v>
      </c>
      <c r="U178" s="23">
        <f t="shared" si="61"/>
        <v>0</v>
      </c>
      <c r="V178" s="19">
        <f t="shared" si="62"/>
        <v>0</v>
      </c>
      <c r="W178" s="23" t="str">
        <f t="shared" si="63"/>
        <v>ВВ</v>
      </c>
      <c r="X178" s="17">
        <f t="shared" si="64"/>
        <v>0</v>
      </c>
      <c r="Y178" s="1"/>
      <c r="Z178" s="134"/>
      <c r="AA178" s="509"/>
    </row>
    <row r="179" spans="2:27" ht="15" hidden="1" customHeight="1" outlineLevel="2" x14ac:dyDescent="0.25">
      <c r="B179" s="146">
        <v>142</v>
      </c>
      <c r="C179" s="148" t="s">
        <v>287</v>
      </c>
      <c r="D179" s="140">
        <f>Лист2!V483</f>
        <v>1773.2395000000001</v>
      </c>
      <c r="E179" s="140">
        <f>Лист2!W483</f>
        <v>1393.7643</v>
      </c>
      <c r="F179" s="140">
        <f>Лист2!X483</f>
        <v>1526.1396</v>
      </c>
      <c r="G179" s="10">
        <f t="shared" si="68"/>
        <v>0.79</v>
      </c>
      <c r="H179" s="58">
        <f t="shared" si="69"/>
        <v>-0.20999999999999996</v>
      </c>
      <c r="I179" s="3">
        <f t="shared" si="66"/>
        <v>200</v>
      </c>
      <c r="J179" s="58">
        <f t="shared" si="70"/>
        <v>-0.82</v>
      </c>
      <c r="K179" s="211">
        <v>11393.44815</v>
      </c>
      <c r="L179" s="109">
        <f t="shared" si="71"/>
        <v>8.1999999999999993</v>
      </c>
      <c r="M179" s="58">
        <f t="shared" si="72"/>
        <v>0.47</v>
      </c>
      <c r="N179" s="116">
        <f>Лист2!U483</f>
        <v>10.5</v>
      </c>
      <c r="O179" s="59">
        <f t="shared" si="73"/>
        <v>133</v>
      </c>
      <c r="P179" s="58">
        <f t="shared" si="74"/>
        <v>-0.27</v>
      </c>
      <c r="Q179" s="64">
        <f t="shared" si="67"/>
        <v>-1.0299999999999998</v>
      </c>
      <c r="R179" s="64">
        <f t="shared" si="59"/>
        <v>0.19999999999999996</v>
      </c>
      <c r="S179" s="26">
        <f t="shared" si="60"/>
        <v>2</v>
      </c>
      <c r="T179" s="26">
        <f t="shared" si="65"/>
        <v>10</v>
      </c>
      <c r="U179" s="23">
        <f t="shared" si="61"/>
        <v>0</v>
      </c>
      <c r="V179" s="19">
        <f t="shared" si="62"/>
        <v>0</v>
      </c>
      <c r="W179" s="23">
        <f t="shared" si="63"/>
        <v>0</v>
      </c>
      <c r="X179" s="17" t="str">
        <f t="shared" si="64"/>
        <v>ВА</v>
      </c>
      <c r="Y179" s="1"/>
      <c r="Z179" s="134"/>
      <c r="AA179" s="509"/>
    </row>
    <row r="180" spans="2:27" ht="15" hidden="1" customHeight="1" outlineLevel="2" x14ac:dyDescent="0.25">
      <c r="B180" s="146">
        <v>143</v>
      </c>
      <c r="C180" s="148" t="s">
        <v>288</v>
      </c>
      <c r="D180" s="140">
        <f>Лист2!V485</f>
        <v>1885.8809999999999</v>
      </c>
      <c r="E180" s="140">
        <f>Лист2!W485</f>
        <v>1263.3573999999999</v>
      </c>
      <c r="F180" s="140">
        <f>Лист2!X485</f>
        <v>2403.4863999999998</v>
      </c>
      <c r="G180" s="10">
        <f t="shared" si="68"/>
        <v>0.67</v>
      </c>
      <c r="H180" s="58">
        <f t="shared" si="69"/>
        <v>-0.32999999999999996</v>
      </c>
      <c r="I180" s="3">
        <f t="shared" si="66"/>
        <v>347</v>
      </c>
      <c r="J180" s="58">
        <f t="shared" si="70"/>
        <v>-2.15</v>
      </c>
      <c r="K180" s="211">
        <v>17056.740289999998</v>
      </c>
      <c r="L180" s="109">
        <f t="shared" si="71"/>
        <v>13.5</v>
      </c>
      <c r="M180" s="58">
        <f t="shared" si="72"/>
        <v>0.13</v>
      </c>
      <c r="N180" s="116">
        <f>Лист2!U485</f>
        <v>10.5</v>
      </c>
      <c r="O180" s="59">
        <f t="shared" si="73"/>
        <v>120</v>
      </c>
      <c r="P180" s="58">
        <f t="shared" si="74"/>
        <v>-0.34</v>
      </c>
      <c r="Q180" s="64">
        <f t="shared" si="67"/>
        <v>-2.48</v>
      </c>
      <c r="R180" s="64">
        <f t="shared" si="59"/>
        <v>-0.21000000000000002</v>
      </c>
      <c r="S180" s="26">
        <f t="shared" si="60"/>
        <v>2</v>
      </c>
      <c r="T180" s="26">
        <f t="shared" si="65"/>
        <v>20</v>
      </c>
      <c r="U180" s="23">
        <f t="shared" si="61"/>
        <v>0</v>
      </c>
      <c r="V180" s="19">
        <f t="shared" si="62"/>
        <v>0</v>
      </c>
      <c r="W180" s="23" t="str">
        <f t="shared" si="63"/>
        <v>ВВ</v>
      </c>
      <c r="X180" s="17">
        <f t="shared" si="64"/>
        <v>0</v>
      </c>
      <c r="Y180" s="1"/>
      <c r="Z180" s="134"/>
      <c r="AA180" s="509"/>
    </row>
    <row r="181" spans="2:27" ht="15" hidden="1" customHeight="1" outlineLevel="2" x14ac:dyDescent="0.25">
      <c r="B181" s="146">
        <v>144</v>
      </c>
      <c r="C181" s="148" t="s">
        <v>289</v>
      </c>
      <c r="D181" s="140">
        <f>Лист2!V489</f>
        <v>1852.4322999999999</v>
      </c>
      <c r="E181" s="140">
        <f>Лист2!W489</f>
        <v>1362.5076000000001</v>
      </c>
      <c r="F181" s="140">
        <f>Лист2!X489</f>
        <v>2383.7878000000001</v>
      </c>
      <c r="G181" s="10">
        <f t="shared" si="68"/>
        <v>0.74</v>
      </c>
      <c r="H181" s="58">
        <f t="shared" si="69"/>
        <v>-0.26</v>
      </c>
      <c r="I181" s="3">
        <f t="shared" si="66"/>
        <v>319</v>
      </c>
      <c r="J181" s="58">
        <f t="shared" si="70"/>
        <v>-1.9</v>
      </c>
      <c r="K181" s="211">
        <v>14159.92692</v>
      </c>
      <c r="L181" s="109">
        <f t="shared" si="71"/>
        <v>10.4</v>
      </c>
      <c r="M181" s="58">
        <f t="shared" si="72"/>
        <v>0.33</v>
      </c>
      <c r="N181" s="116">
        <f>Лист2!U489</f>
        <v>11.6</v>
      </c>
      <c r="O181" s="59">
        <f t="shared" si="73"/>
        <v>117</v>
      </c>
      <c r="P181" s="58">
        <f t="shared" si="74"/>
        <v>-0.36</v>
      </c>
      <c r="Q181" s="64">
        <f t="shared" si="67"/>
        <v>-2.16</v>
      </c>
      <c r="R181" s="64">
        <f t="shared" si="59"/>
        <v>-2.9999999999999971E-2</v>
      </c>
      <c r="S181" s="26">
        <f t="shared" si="60"/>
        <v>2</v>
      </c>
      <c r="T181" s="26">
        <f t="shared" si="65"/>
        <v>20</v>
      </c>
      <c r="U181" s="23">
        <f t="shared" si="61"/>
        <v>0</v>
      </c>
      <c r="V181" s="19">
        <f t="shared" si="62"/>
        <v>0</v>
      </c>
      <c r="W181" s="23" t="str">
        <f t="shared" si="63"/>
        <v>ВВ</v>
      </c>
      <c r="X181" s="17">
        <f t="shared" si="64"/>
        <v>0</v>
      </c>
      <c r="Y181" s="1"/>
      <c r="Z181" s="134"/>
      <c r="AA181" s="509"/>
    </row>
    <row r="182" spans="2:27" ht="15" hidden="1" customHeight="1" outlineLevel="2" x14ac:dyDescent="0.25">
      <c r="B182" s="146">
        <v>145</v>
      </c>
      <c r="C182" s="148" t="s">
        <v>290</v>
      </c>
      <c r="D182" s="140">
        <f>Лист2!V492</f>
        <v>1774.7727</v>
      </c>
      <c r="E182" s="140">
        <f>Лист2!W492</f>
        <v>1604.2456999999999</v>
      </c>
      <c r="F182" s="140">
        <f>Лист2!X492</f>
        <v>1579.0291999999999</v>
      </c>
      <c r="G182" s="10">
        <f t="shared" si="68"/>
        <v>0.9</v>
      </c>
      <c r="H182" s="58">
        <f t="shared" si="69"/>
        <v>-9.9999999999999978E-2</v>
      </c>
      <c r="I182" s="3">
        <f t="shared" si="66"/>
        <v>180</v>
      </c>
      <c r="J182" s="58">
        <f t="shared" si="70"/>
        <v>-0.64</v>
      </c>
      <c r="K182" s="211">
        <v>9955.1725599999991</v>
      </c>
      <c r="L182" s="109">
        <f t="shared" si="71"/>
        <v>6.2</v>
      </c>
      <c r="M182" s="58">
        <f t="shared" si="72"/>
        <v>0.6</v>
      </c>
      <c r="N182" s="116">
        <f>Лист2!U492</f>
        <v>8.6999999999999993</v>
      </c>
      <c r="O182" s="59">
        <f t="shared" si="73"/>
        <v>184</v>
      </c>
      <c r="P182" s="58">
        <f t="shared" si="74"/>
        <v>0.01</v>
      </c>
      <c r="Q182" s="64">
        <f t="shared" si="67"/>
        <v>-0.74</v>
      </c>
      <c r="R182" s="64">
        <f t="shared" ref="R182:R245" si="75">M182+P182</f>
        <v>0.61</v>
      </c>
      <c r="S182" s="26">
        <f t="shared" si="60"/>
        <v>2</v>
      </c>
      <c r="T182" s="26">
        <f t="shared" si="65"/>
        <v>10</v>
      </c>
      <c r="U182" s="23">
        <f t="shared" si="61"/>
        <v>0</v>
      </c>
      <c r="V182" s="19">
        <f t="shared" si="62"/>
        <v>0</v>
      </c>
      <c r="W182" s="23">
        <f t="shared" si="63"/>
        <v>0</v>
      </c>
      <c r="X182" s="17" t="str">
        <f t="shared" si="64"/>
        <v>ВА</v>
      </c>
      <c r="Y182" s="1"/>
      <c r="Z182" s="134"/>
      <c r="AA182" s="509"/>
    </row>
    <row r="183" spans="2:27" ht="15" hidden="1" customHeight="1" outlineLevel="2" x14ac:dyDescent="0.25">
      <c r="B183" s="146">
        <v>146</v>
      </c>
      <c r="C183" s="148" t="s">
        <v>291</v>
      </c>
      <c r="D183" s="140">
        <f>Лист2!V494</f>
        <v>1670.441</v>
      </c>
      <c r="E183" s="140">
        <f>Лист2!W494</f>
        <v>1390.4485999999999</v>
      </c>
      <c r="F183" s="140">
        <f>Лист2!X494</f>
        <v>1870.7502999999999</v>
      </c>
      <c r="G183" s="10">
        <f t="shared" si="68"/>
        <v>0.83</v>
      </c>
      <c r="H183" s="58">
        <f t="shared" si="69"/>
        <v>-0.17000000000000004</v>
      </c>
      <c r="I183" s="3">
        <f t="shared" si="66"/>
        <v>246</v>
      </c>
      <c r="J183" s="58">
        <f t="shared" si="70"/>
        <v>-1.24</v>
      </c>
      <c r="K183" s="211">
        <v>8795.900740000001</v>
      </c>
      <c r="L183" s="109">
        <f t="shared" si="71"/>
        <v>6.3</v>
      </c>
      <c r="M183" s="58">
        <f t="shared" si="72"/>
        <v>0.6</v>
      </c>
      <c r="N183" s="116">
        <f>Лист2!U494</f>
        <v>7.5</v>
      </c>
      <c r="O183" s="59">
        <f t="shared" si="73"/>
        <v>185</v>
      </c>
      <c r="P183" s="58">
        <f t="shared" si="74"/>
        <v>0.01</v>
      </c>
      <c r="Q183" s="64">
        <f t="shared" si="67"/>
        <v>-1.4100000000000001</v>
      </c>
      <c r="R183" s="64">
        <f t="shared" si="75"/>
        <v>0.61</v>
      </c>
      <c r="S183" s="26">
        <f t="shared" si="60"/>
        <v>2</v>
      </c>
      <c r="T183" s="26">
        <f t="shared" si="65"/>
        <v>10</v>
      </c>
      <c r="U183" s="23">
        <f t="shared" si="61"/>
        <v>0</v>
      </c>
      <c r="V183" s="19">
        <f t="shared" si="62"/>
        <v>0</v>
      </c>
      <c r="W183" s="23">
        <f t="shared" si="63"/>
        <v>0</v>
      </c>
      <c r="X183" s="17" t="str">
        <f t="shared" si="64"/>
        <v>ВА</v>
      </c>
      <c r="Y183" s="1"/>
      <c r="Z183" s="134"/>
      <c r="AA183" s="509"/>
    </row>
    <row r="184" spans="2:27" ht="15" hidden="1" customHeight="1" outlineLevel="2" x14ac:dyDescent="0.25">
      <c r="B184" s="146">
        <v>147</v>
      </c>
      <c r="C184" s="148" t="s">
        <v>292</v>
      </c>
      <c r="D184" s="140">
        <f>Лист2!V496</f>
        <v>3928.4655000000002</v>
      </c>
      <c r="E184" s="140">
        <f>Лист2!W496</f>
        <v>3269.4088999999999</v>
      </c>
      <c r="F184" s="140">
        <f>Лист2!X496</f>
        <v>2783.6228000000001</v>
      </c>
      <c r="G184" s="10">
        <f t="shared" si="68"/>
        <v>0.83</v>
      </c>
      <c r="H184" s="58">
        <f t="shared" si="69"/>
        <v>-0.17000000000000004</v>
      </c>
      <c r="I184" s="3">
        <f t="shared" si="66"/>
        <v>155</v>
      </c>
      <c r="J184" s="58">
        <f t="shared" si="70"/>
        <v>-0.41</v>
      </c>
      <c r="K184" s="211">
        <v>25079.800350000001</v>
      </c>
      <c r="L184" s="109">
        <f t="shared" si="71"/>
        <v>7.7</v>
      </c>
      <c r="M184" s="58">
        <f t="shared" si="72"/>
        <v>0.51</v>
      </c>
      <c r="N184" s="116">
        <f>Лист2!U496</f>
        <v>22</v>
      </c>
      <c r="O184" s="59">
        <f t="shared" si="73"/>
        <v>149</v>
      </c>
      <c r="P184" s="58">
        <f t="shared" si="74"/>
        <v>-0.19</v>
      </c>
      <c r="Q184" s="64">
        <f t="shared" si="67"/>
        <v>-0.58000000000000007</v>
      </c>
      <c r="R184" s="64">
        <f t="shared" si="75"/>
        <v>0.32</v>
      </c>
      <c r="S184" s="26">
        <f t="shared" si="60"/>
        <v>2</v>
      </c>
      <c r="T184" s="26">
        <f t="shared" si="65"/>
        <v>10</v>
      </c>
      <c r="U184" s="23">
        <f t="shared" si="61"/>
        <v>0</v>
      </c>
      <c r="V184" s="19">
        <f t="shared" si="62"/>
        <v>0</v>
      </c>
      <c r="W184" s="23">
        <f t="shared" si="63"/>
        <v>0</v>
      </c>
      <c r="X184" s="17" t="str">
        <f t="shared" si="64"/>
        <v>ВА</v>
      </c>
      <c r="Y184" s="1"/>
      <c r="Z184" s="134"/>
      <c r="AA184" s="509"/>
    </row>
    <row r="185" spans="2:27" ht="15" hidden="1" customHeight="1" outlineLevel="2" x14ac:dyDescent="0.25">
      <c r="B185" s="146">
        <v>148</v>
      </c>
      <c r="C185" s="148" t="s">
        <v>293</v>
      </c>
      <c r="D185" s="140">
        <f>Лист2!V498</f>
        <v>4497.7350000000006</v>
      </c>
      <c r="E185" s="140">
        <f>Лист2!W498</f>
        <v>4006.4844999999996</v>
      </c>
      <c r="F185" s="140">
        <f>Лист2!X498</f>
        <v>2492.8939</v>
      </c>
      <c r="G185" s="10">
        <f t="shared" si="68"/>
        <v>0.89</v>
      </c>
      <c r="H185" s="58">
        <f t="shared" si="69"/>
        <v>-0.10999999999999999</v>
      </c>
      <c r="I185" s="3">
        <f t="shared" si="66"/>
        <v>114</v>
      </c>
      <c r="J185" s="58">
        <f t="shared" si="70"/>
        <v>-0.04</v>
      </c>
      <c r="K185" s="211">
        <v>22404.111119999998</v>
      </c>
      <c r="L185" s="109">
        <f t="shared" si="71"/>
        <v>5.6</v>
      </c>
      <c r="M185" s="58">
        <f t="shared" si="72"/>
        <v>0.64</v>
      </c>
      <c r="N185" s="116">
        <f>Лист2!U498</f>
        <v>18.8</v>
      </c>
      <c r="O185" s="59">
        <f t="shared" si="73"/>
        <v>213</v>
      </c>
      <c r="P185" s="58">
        <f t="shared" si="74"/>
        <v>0.16</v>
      </c>
      <c r="Q185" s="64">
        <f t="shared" si="67"/>
        <v>-0.15</v>
      </c>
      <c r="R185" s="64">
        <f t="shared" si="75"/>
        <v>0.8</v>
      </c>
      <c r="S185" s="26">
        <f t="shared" si="60"/>
        <v>2</v>
      </c>
      <c r="T185" s="26">
        <f t="shared" si="65"/>
        <v>10</v>
      </c>
      <c r="U185" s="23">
        <f t="shared" si="61"/>
        <v>0</v>
      </c>
      <c r="V185" s="19">
        <f t="shared" si="62"/>
        <v>0</v>
      </c>
      <c r="W185" s="23">
        <f t="shared" si="63"/>
        <v>0</v>
      </c>
      <c r="X185" s="17" t="str">
        <f t="shared" si="64"/>
        <v>ВА</v>
      </c>
      <c r="Y185" s="1"/>
      <c r="Z185" s="134"/>
      <c r="AA185" s="509"/>
    </row>
    <row r="186" spans="2:27" ht="15.75" hidden="1" customHeight="1" outlineLevel="2" thickBot="1" x14ac:dyDescent="0.3">
      <c r="B186" s="189">
        <v>149</v>
      </c>
      <c r="C186" s="187" t="s">
        <v>294</v>
      </c>
      <c r="D186" s="191">
        <f>Лист2!V500</f>
        <v>3768.6977999999999</v>
      </c>
      <c r="E186" s="191">
        <f>Лист2!W500</f>
        <v>3318.5607</v>
      </c>
      <c r="F186" s="191">
        <f>Лист2!X500</f>
        <v>3692.7735000000002</v>
      </c>
      <c r="G186" s="192">
        <f t="shared" si="68"/>
        <v>0.88</v>
      </c>
      <c r="H186" s="193">
        <f t="shared" si="69"/>
        <v>-0.12</v>
      </c>
      <c r="I186" s="194">
        <f t="shared" si="66"/>
        <v>203</v>
      </c>
      <c r="J186" s="193">
        <f t="shared" si="70"/>
        <v>-0.85</v>
      </c>
      <c r="K186" s="210">
        <v>22942.017749999999</v>
      </c>
      <c r="L186" s="195">
        <f t="shared" si="71"/>
        <v>6.9</v>
      </c>
      <c r="M186" s="193">
        <f t="shared" si="72"/>
        <v>0.56000000000000005</v>
      </c>
      <c r="N186" s="196">
        <f>Лист2!U500</f>
        <v>19.7</v>
      </c>
      <c r="O186" s="197">
        <f t="shared" si="73"/>
        <v>168</v>
      </c>
      <c r="P186" s="193">
        <f t="shared" si="74"/>
        <v>-0.08</v>
      </c>
      <c r="Q186" s="198">
        <f t="shared" si="67"/>
        <v>-0.97</v>
      </c>
      <c r="R186" s="198">
        <f t="shared" si="75"/>
        <v>0.48000000000000004</v>
      </c>
      <c r="S186" s="199">
        <f t="shared" si="60"/>
        <v>2</v>
      </c>
      <c r="T186" s="199">
        <f t="shared" si="65"/>
        <v>10</v>
      </c>
      <c r="U186" s="200">
        <f t="shared" si="61"/>
        <v>0</v>
      </c>
      <c r="V186" s="201">
        <f t="shared" si="62"/>
        <v>0</v>
      </c>
      <c r="W186" s="200">
        <f t="shared" si="63"/>
        <v>0</v>
      </c>
      <c r="X186" s="202" t="str">
        <f t="shared" si="64"/>
        <v>ВА</v>
      </c>
      <c r="Y186" s="1"/>
      <c r="Z186" s="134"/>
      <c r="AA186" s="509"/>
    </row>
    <row r="187" spans="2:27" ht="15" hidden="1" customHeight="1" outlineLevel="2" x14ac:dyDescent="0.25">
      <c r="B187" s="190">
        <v>150</v>
      </c>
      <c r="C187" s="188" t="s">
        <v>295</v>
      </c>
      <c r="D187" s="141">
        <f>Лист2!V502</f>
        <v>1092.6275000000001</v>
      </c>
      <c r="E187" s="141">
        <f>Лист2!W502</f>
        <v>1004.1354</v>
      </c>
      <c r="F187" s="141">
        <f>Лист2!X502</f>
        <v>769.6721</v>
      </c>
      <c r="G187" s="184">
        <f t="shared" si="68"/>
        <v>0.92</v>
      </c>
      <c r="H187" s="183">
        <f t="shared" si="69"/>
        <v>-7.999999999999996E-2</v>
      </c>
      <c r="I187" s="182">
        <f t="shared" si="66"/>
        <v>140</v>
      </c>
      <c r="J187" s="183">
        <f t="shared" si="70"/>
        <v>-0.27</v>
      </c>
      <c r="K187" s="209">
        <v>12010.395450000002</v>
      </c>
      <c r="L187" s="181">
        <f t="shared" si="71"/>
        <v>12</v>
      </c>
      <c r="M187" s="183">
        <f t="shared" si="72"/>
        <v>0.23</v>
      </c>
      <c r="N187" s="180">
        <f>Лист2!U502</f>
        <v>9</v>
      </c>
      <c r="O187" s="179">
        <f t="shared" si="73"/>
        <v>112</v>
      </c>
      <c r="P187" s="183">
        <f t="shared" si="74"/>
        <v>-0.39</v>
      </c>
      <c r="Q187" s="178">
        <f t="shared" si="67"/>
        <v>-0.35</v>
      </c>
      <c r="R187" s="178">
        <f t="shared" si="75"/>
        <v>-0.16</v>
      </c>
      <c r="S187" s="177">
        <f t="shared" si="60"/>
        <v>2</v>
      </c>
      <c r="T187" s="177">
        <f t="shared" si="65"/>
        <v>20</v>
      </c>
      <c r="U187" s="176">
        <f t="shared" si="61"/>
        <v>0</v>
      </c>
      <c r="V187" s="175">
        <f t="shared" si="62"/>
        <v>0</v>
      </c>
      <c r="W187" s="176" t="str">
        <f t="shared" si="63"/>
        <v>ВВ</v>
      </c>
      <c r="X187" s="174">
        <f t="shared" si="64"/>
        <v>0</v>
      </c>
      <c r="Y187" s="1"/>
      <c r="Z187" s="134"/>
      <c r="AA187" s="509"/>
    </row>
    <row r="188" spans="2:27" ht="15" hidden="1" customHeight="1" outlineLevel="2" x14ac:dyDescent="0.25">
      <c r="B188" s="146">
        <v>151</v>
      </c>
      <c r="C188" s="148" t="s">
        <v>296</v>
      </c>
      <c r="D188" s="140">
        <f>Лист2!V505</f>
        <v>1484.3579999999999</v>
      </c>
      <c r="E188" s="140">
        <f>Лист2!W505</f>
        <v>1350.0933</v>
      </c>
      <c r="F188" s="140">
        <f>Лист2!X505</f>
        <v>989.8454999999999</v>
      </c>
      <c r="G188" s="10">
        <f t="shared" si="68"/>
        <v>0.91</v>
      </c>
      <c r="H188" s="58">
        <f t="shared" si="69"/>
        <v>-8.9999999999999969E-2</v>
      </c>
      <c r="I188" s="3">
        <f t="shared" si="66"/>
        <v>134</v>
      </c>
      <c r="J188" s="58">
        <f t="shared" si="70"/>
        <v>-0.22</v>
      </c>
      <c r="K188" s="211">
        <v>22553.460429999999</v>
      </c>
      <c r="L188" s="109">
        <f t="shared" si="71"/>
        <v>16.7</v>
      </c>
      <c r="M188" s="58">
        <f t="shared" si="72"/>
        <v>-7.0000000000000007E-2</v>
      </c>
      <c r="N188" s="116">
        <f>Лист2!U505</f>
        <v>16.3</v>
      </c>
      <c r="O188" s="59">
        <f t="shared" si="73"/>
        <v>83</v>
      </c>
      <c r="P188" s="58">
        <f t="shared" si="74"/>
        <v>-0.55000000000000004</v>
      </c>
      <c r="Q188" s="64">
        <f t="shared" si="67"/>
        <v>-0.30999999999999994</v>
      </c>
      <c r="R188" s="64">
        <f t="shared" si="75"/>
        <v>-0.62000000000000011</v>
      </c>
      <c r="S188" s="26">
        <f t="shared" si="60"/>
        <v>2</v>
      </c>
      <c r="T188" s="26">
        <f t="shared" si="65"/>
        <v>20</v>
      </c>
      <c r="U188" s="23">
        <f t="shared" si="61"/>
        <v>0</v>
      </c>
      <c r="V188" s="19">
        <f t="shared" si="62"/>
        <v>0</v>
      </c>
      <c r="W188" s="23" t="str">
        <f t="shared" si="63"/>
        <v>ВВ</v>
      </c>
      <c r="X188" s="17">
        <f t="shared" si="64"/>
        <v>0</v>
      </c>
      <c r="Y188" s="1"/>
      <c r="Z188" s="134"/>
      <c r="AA188" s="509"/>
    </row>
    <row r="189" spans="2:27" ht="15" hidden="1" customHeight="1" outlineLevel="2" x14ac:dyDescent="0.25">
      <c r="B189" s="146">
        <v>152</v>
      </c>
      <c r="C189" s="148" t="s">
        <v>297</v>
      </c>
      <c r="D189" s="140">
        <f>Лист2!V509</f>
        <v>1143.9184</v>
      </c>
      <c r="E189" s="140">
        <f>Лист2!W509</f>
        <v>953.27329999999995</v>
      </c>
      <c r="F189" s="140">
        <f>Лист2!X509</f>
        <v>1422.6204</v>
      </c>
      <c r="G189" s="10">
        <f t="shared" si="68"/>
        <v>0.83</v>
      </c>
      <c r="H189" s="58">
        <f t="shared" si="69"/>
        <v>-0.17000000000000004</v>
      </c>
      <c r="I189" s="3">
        <f t="shared" si="66"/>
        <v>272</v>
      </c>
      <c r="J189" s="58">
        <f t="shared" si="70"/>
        <v>-1.47</v>
      </c>
      <c r="K189" s="211">
        <v>14116.564839999999</v>
      </c>
      <c r="L189" s="109">
        <f t="shared" si="71"/>
        <v>14.8</v>
      </c>
      <c r="M189" s="58">
        <f t="shared" si="72"/>
        <v>0.05</v>
      </c>
      <c r="N189" s="116">
        <f>Лист2!U509</f>
        <v>9</v>
      </c>
      <c r="O189" s="59">
        <f t="shared" si="73"/>
        <v>106</v>
      </c>
      <c r="P189" s="58">
        <f t="shared" si="74"/>
        <v>-0.42</v>
      </c>
      <c r="Q189" s="64">
        <f t="shared" si="67"/>
        <v>-1.6400000000000001</v>
      </c>
      <c r="R189" s="64">
        <f t="shared" si="75"/>
        <v>-0.37</v>
      </c>
      <c r="S189" s="26">
        <f t="shared" si="60"/>
        <v>2</v>
      </c>
      <c r="T189" s="26">
        <f t="shared" si="65"/>
        <v>20</v>
      </c>
      <c r="U189" s="23">
        <f t="shared" si="61"/>
        <v>0</v>
      </c>
      <c r="V189" s="19">
        <f t="shared" si="62"/>
        <v>0</v>
      </c>
      <c r="W189" s="23" t="str">
        <f t="shared" si="63"/>
        <v>ВВ</v>
      </c>
      <c r="X189" s="17">
        <f t="shared" si="64"/>
        <v>0</v>
      </c>
      <c r="Y189" s="1"/>
      <c r="Z189" s="134"/>
      <c r="AA189" s="509"/>
    </row>
    <row r="190" spans="2:27" ht="15" hidden="1" customHeight="1" outlineLevel="2" x14ac:dyDescent="0.25">
      <c r="B190" s="146">
        <v>153</v>
      </c>
      <c r="C190" s="148" t="s">
        <v>298</v>
      </c>
      <c r="D190" s="140">
        <f>Лист2!V512</f>
        <v>1324.0907999999999</v>
      </c>
      <c r="E190" s="140">
        <f>Лист2!W512</f>
        <v>1299.8659</v>
      </c>
      <c r="F190" s="140">
        <f>Лист2!X512</f>
        <v>1222.4971</v>
      </c>
      <c r="G190" s="10">
        <f t="shared" si="68"/>
        <v>0.98</v>
      </c>
      <c r="H190" s="58">
        <f t="shared" si="69"/>
        <v>-2.0000000000000018E-2</v>
      </c>
      <c r="I190" s="3">
        <f t="shared" si="66"/>
        <v>172</v>
      </c>
      <c r="J190" s="58">
        <f t="shared" si="70"/>
        <v>-0.56000000000000005</v>
      </c>
      <c r="K190" s="211">
        <v>17261.499239999997</v>
      </c>
      <c r="L190" s="109">
        <f t="shared" si="71"/>
        <v>13.3</v>
      </c>
      <c r="M190" s="58">
        <f t="shared" si="72"/>
        <v>0.15</v>
      </c>
      <c r="N190" s="116">
        <f>Лист2!U512</f>
        <v>13</v>
      </c>
      <c r="O190" s="59">
        <f t="shared" si="73"/>
        <v>100</v>
      </c>
      <c r="P190" s="58">
        <f t="shared" si="74"/>
        <v>-0.45</v>
      </c>
      <c r="Q190" s="64">
        <f t="shared" si="67"/>
        <v>-0.58000000000000007</v>
      </c>
      <c r="R190" s="64">
        <f t="shared" si="75"/>
        <v>-0.30000000000000004</v>
      </c>
      <c r="S190" s="26">
        <f t="shared" si="60"/>
        <v>2</v>
      </c>
      <c r="T190" s="26">
        <f t="shared" si="65"/>
        <v>20</v>
      </c>
      <c r="U190" s="23">
        <f t="shared" si="61"/>
        <v>0</v>
      </c>
      <c r="V190" s="19">
        <f t="shared" si="62"/>
        <v>0</v>
      </c>
      <c r="W190" s="23" t="str">
        <f t="shared" si="63"/>
        <v>ВВ</v>
      </c>
      <c r="X190" s="17">
        <f t="shared" si="64"/>
        <v>0</v>
      </c>
      <c r="Y190" s="1"/>
      <c r="Z190" s="134"/>
      <c r="AA190" s="509"/>
    </row>
    <row r="191" spans="2:27" ht="15" hidden="1" customHeight="1" outlineLevel="2" x14ac:dyDescent="0.25">
      <c r="B191" s="146">
        <v>154</v>
      </c>
      <c r="C191" s="148" t="s">
        <v>299</v>
      </c>
      <c r="D191" s="140">
        <f>Лист2!V515</f>
        <v>587.29309999999998</v>
      </c>
      <c r="E191" s="140">
        <f>Лист2!W515</f>
        <v>559.69420000000002</v>
      </c>
      <c r="F191" s="140">
        <f>Лист2!X515</f>
        <v>596.96270000000004</v>
      </c>
      <c r="G191" s="10">
        <f t="shared" si="68"/>
        <v>0.95</v>
      </c>
      <c r="H191" s="58">
        <f t="shared" si="69"/>
        <v>-5.0000000000000044E-2</v>
      </c>
      <c r="I191" s="3">
        <f t="shared" si="66"/>
        <v>195</v>
      </c>
      <c r="J191" s="58">
        <f t="shared" si="70"/>
        <v>-0.77</v>
      </c>
      <c r="K191" s="211">
        <v>6778.5144299999993</v>
      </c>
      <c r="L191" s="109">
        <f t="shared" si="71"/>
        <v>12.1</v>
      </c>
      <c r="M191" s="58">
        <f t="shared" si="72"/>
        <v>0.22</v>
      </c>
      <c r="N191" s="116">
        <f>Лист2!U515</f>
        <v>4.5</v>
      </c>
      <c r="O191" s="59">
        <f t="shared" si="73"/>
        <v>124</v>
      </c>
      <c r="P191" s="58">
        <f t="shared" si="74"/>
        <v>-0.32</v>
      </c>
      <c r="Q191" s="64">
        <f t="shared" si="67"/>
        <v>-0.82000000000000006</v>
      </c>
      <c r="R191" s="64">
        <f t="shared" si="75"/>
        <v>-0.1</v>
      </c>
      <c r="S191" s="26">
        <f t="shared" si="60"/>
        <v>2</v>
      </c>
      <c r="T191" s="26">
        <f t="shared" si="65"/>
        <v>20</v>
      </c>
      <c r="U191" s="23">
        <f t="shared" si="61"/>
        <v>0</v>
      </c>
      <c r="V191" s="19">
        <f t="shared" si="62"/>
        <v>0</v>
      </c>
      <c r="W191" s="23" t="str">
        <f t="shared" si="63"/>
        <v>ВВ</v>
      </c>
      <c r="X191" s="17">
        <f t="shared" si="64"/>
        <v>0</v>
      </c>
      <c r="Y191" s="1"/>
      <c r="Z191" s="134"/>
      <c r="AA191" s="509"/>
    </row>
    <row r="192" spans="2:27" ht="15" hidden="1" customHeight="1" outlineLevel="2" x14ac:dyDescent="0.25">
      <c r="B192" s="146">
        <v>155</v>
      </c>
      <c r="C192" s="148" t="s">
        <v>300</v>
      </c>
      <c r="D192" s="140">
        <f>Лист2!V517</f>
        <v>899.96759999999995</v>
      </c>
      <c r="E192" s="140">
        <f>Лист2!W517</f>
        <v>892.1545000000001</v>
      </c>
      <c r="F192" s="140">
        <f>Лист2!X517</f>
        <v>792.82999999999993</v>
      </c>
      <c r="G192" s="10">
        <f t="shared" si="68"/>
        <v>0.99</v>
      </c>
      <c r="H192" s="58">
        <f t="shared" si="69"/>
        <v>-1.0000000000000009E-2</v>
      </c>
      <c r="I192" s="3">
        <f t="shared" si="66"/>
        <v>162</v>
      </c>
      <c r="J192" s="58">
        <f t="shared" si="70"/>
        <v>-0.47</v>
      </c>
      <c r="K192" s="211">
        <v>11806.9069</v>
      </c>
      <c r="L192" s="109">
        <f t="shared" si="71"/>
        <v>13.2</v>
      </c>
      <c r="M192" s="58">
        <f t="shared" si="72"/>
        <v>0.15</v>
      </c>
      <c r="N192" s="116">
        <f>Лист2!U517</f>
        <v>8</v>
      </c>
      <c r="O192" s="59">
        <f t="shared" si="73"/>
        <v>112</v>
      </c>
      <c r="P192" s="58">
        <f t="shared" si="74"/>
        <v>-0.39</v>
      </c>
      <c r="Q192" s="64">
        <f t="shared" si="67"/>
        <v>-0.48</v>
      </c>
      <c r="R192" s="64">
        <f t="shared" si="75"/>
        <v>-0.24000000000000002</v>
      </c>
      <c r="S192" s="26">
        <f t="shared" si="60"/>
        <v>2</v>
      </c>
      <c r="T192" s="26">
        <f t="shared" si="65"/>
        <v>20</v>
      </c>
      <c r="U192" s="23">
        <f t="shared" si="61"/>
        <v>0</v>
      </c>
      <c r="V192" s="19">
        <f t="shared" si="62"/>
        <v>0</v>
      </c>
      <c r="W192" s="23" t="str">
        <f t="shared" si="63"/>
        <v>ВВ</v>
      </c>
      <c r="X192" s="17">
        <f t="shared" si="64"/>
        <v>0</v>
      </c>
      <c r="Y192" s="1"/>
      <c r="Z192" s="134"/>
      <c r="AA192" s="509"/>
    </row>
    <row r="193" spans="2:27" ht="15" hidden="1" customHeight="1" outlineLevel="2" x14ac:dyDescent="0.25">
      <c r="B193" s="146">
        <v>156</v>
      </c>
      <c r="C193" s="148" t="s">
        <v>301</v>
      </c>
      <c r="D193" s="140">
        <f>Лист2!V520</f>
        <v>4364.3606</v>
      </c>
      <c r="E193" s="140">
        <f>Лист2!W520</f>
        <v>3914.0510999999997</v>
      </c>
      <c r="F193" s="140">
        <f>Лист2!X520</f>
        <v>4454.4076000000005</v>
      </c>
      <c r="G193" s="10">
        <f t="shared" si="68"/>
        <v>0.9</v>
      </c>
      <c r="H193" s="58">
        <f t="shared" si="69"/>
        <v>-9.9999999999999978E-2</v>
      </c>
      <c r="I193" s="3">
        <f t="shared" si="66"/>
        <v>208</v>
      </c>
      <c r="J193" s="58">
        <f t="shared" si="70"/>
        <v>-0.89</v>
      </c>
      <c r="K193" s="211">
        <v>23573.86507</v>
      </c>
      <c r="L193" s="109">
        <f t="shared" si="71"/>
        <v>6</v>
      </c>
      <c r="M193" s="58">
        <f t="shared" si="72"/>
        <v>0.62</v>
      </c>
      <c r="N193" s="116">
        <f>Лист2!U520</f>
        <v>25.099999999999998</v>
      </c>
      <c r="O193" s="59">
        <f t="shared" si="73"/>
        <v>156</v>
      </c>
      <c r="P193" s="58">
        <f t="shared" si="74"/>
        <v>-0.15</v>
      </c>
      <c r="Q193" s="64">
        <f t="shared" si="67"/>
        <v>-0.99</v>
      </c>
      <c r="R193" s="64">
        <f t="shared" si="75"/>
        <v>0.47</v>
      </c>
      <c r="S193" s="26">
        <f t="shared" si="60"/>
        <v>2</v>
      </c>
      <c r="T193" s="26">
        <f t="shared" si="65"/>
        <v>10</v>
      </c>
      <c r="U193" s="23">
        <f t="shared" si="61"/>
        <v>0</v>
      </c>
      <c r="V193" s="19">
        <f t="shared" si="62"/>
        <v>0</v>
      </c>
      <c r="W193" s="23">
        <f t="shared" si="63"/>
        <v>0</v>
      </c>
      <c r="X193" s="17" t="str">
        <f t="shared" si="64"/>
        <v>ВА</v>
      </c>
      <c r="Y193" s="1"/>
      <c r="Z193" s="134"/>
      <c r="AA193" s="509"/>
    </row>
    <row r="194" spans="2:27" ht="15.75" hidden="1" customHeight="1" outlineLevel="2" thickBot="1" x14ac:dyDescent="0.3">
      <c r="B194" s="152">
        <v>157</v>
      </c>
      <c r="C194" s="205" t="s">
        <v>302</v>
      </c>
      <c r="D194" s="191">
        <f>Лист2!V523</f>
        <v>2960.7381</v>
      </c>
      <c r="E194" s="191">
        <f>Лист2!W523</f>
        <v>2656.7484999999997</v>
      </c>
      <c r="F194" s="191">
        <f>Лист2!X523</f>
        <v>3047.1896999999999</v>
      </c>
      <c r="G194" s="192">
        <f t="shared" si="68"/>
        <v>0.9</v>
      </c>
      <c r="H194" s="193">
        <f t="shared" si="69"/>
        <v>-9.9999999999999978E-2</v>
      </c>
      <c r="I194" s="194">
        <f t="shared" si="66"/>
        <v>209</v>
      </c>
      <c r="J194" s="193">
        <f t="shared" si="70"/>
        <v>-0.9</v>
      </c>
      <c r="K194" s="210">
        <v>21916.717659999998</v>
      </c>
      <c r="L194" s="195">
        <f t="shared" si="71"/>
        <v>8.1999999999999993</v>
      </c>
      <c r="M194" s="193">
        <f t="shared" si="72"/>
        <v>0.47</v>
      </c>
      <c r="N194" s="196">
        <f>Лист2!U523</f>
        <v>18.899999999999999</v>
      </c>
      <c r="O194" s="197">
        <f t="shared" si="73"/>
        <v>141</v>
      </c>
      <c r="P194" s="193">
        <f t="shared" si="74"/>
        <v>-0.23</v>
      </c>
      <c r="Q194" s="198">
        <f t="shared" si="67"/>
        <v>-1</v>
      </c>
      <c r="R194" s="198">
        <f t="shared" si="75"/>
        <v>0.23999999999999996</v>
      </c>
      <c r="S194" s="199">
        <f t="shared" si="60"/>
        <v>2</v>
      </c>
      <c r="T194" s="199">
        <f t="shared" si="65"/>
        <v>10</v>
      </c>
      <c r="U194" s="200">
        <f t="shared" si="61"/>
        <v>0</v>
      </c>
      <c r="V194" s="201">
        <f t="shared" si="62"/>
        <v>0</v>
      </c>
      <c r="W194" s="200">
        <f t="shared" si="63"/>
        <v>0</v>
      </c>
      <c r="X194" s="202" t="str">
        <f t="shared" si="64"/>
        <v>ВА</v>
      </c>
      <c r="Y194" s="1"/>
      <c r="Z194" s="134"/>
      <c r="AA194" s="509"/>
    </row>
    <row r="195" spans="2:27" ht="15" hidden="1" customHeight="1" outlineLevel="2" x14ac:dyDescent="0.25">
      <c r="B195" s="185">
        <v>158</v>
      </c>
      <c r="C195" s="186" t="s">
        <v>303</v>
      </c>
      <c r="D195" s="141">
        <f>Лист2!V526</f>
        <v>1147.6088999999999</v>
      </c>
      <c r="E195" s="141">
        <f>Лист2!W526</f>
        <v>1128.692</v>
      </c>
      <c r="F195" s="141">
        <f>Лист2!X526</f>
        <v>814.67789999999991</v>
      </c>
      <c r="G195" s="184">
        <f t="shared" si="68"/>
        <v>0.98</v>
      </c>
      <c r="H195" s="183">
        <f t="shared" si="69"/>
        <v>-2.0000000000000018E-2</v>
      </c>
      <c r="I195" s="182">
        <f t="shared" si="66"/>
        <v>132</v>
      </c>
      <c r="J195" s="183">
        <f t="shared" si="70"/>
        <v>-0.2</v>
      </c>
      <c r="K195" s="209">
        <v>12406.912</v>
      </c>
      <c r="L195" s="181">
        <f t="shared" si="71"/>
        <v>11</v>
      </c>
      <c r="M195" s="183">
        <f t="shared" si="72"/>
        <v>0.28999999999999998</v>
      </c>
      <c r="N195" s="180">
        <f>Лист2!U526</f>
        <v>9.4</v>
      </c>
      <c r="O195" s="179">
        <f t="shared" si="73"/>
        <v>120</v>
      </c>
      <c r="P195" s="183">
        <f t="shared" si="74"/>
        <v>-0.34</v>
      </c>
      <c r="Q195" s="178">
        <f t="shared" si="67"/>
        <v>-0.22000000000000003</v>
      </c>
      <c r="R195" s="178">
        <f t="shared" si="75"/>
        <v>-5.0000000000000044E-2</v>
      </c>
      <c r="S195" s="177">
        <f t="shared" si="60"/>
        <v>2</v>
      </c>
      <c r="T195" s="177">
        <f t="shared" si="65"/>
        <v>20</v>
      </c>
      <c r="U195" s="176">
        <f t="shared" si="61"/>
        <v>0</v>
      </c>
      <c r="V195" s="175">
        <f t="shared" si="62"/>
        <v>0</v>
      </c>
      <c r="W195" s="176" t="str">
        <f t="shared" si="63"/>
        <v>ВВ</v>
      </c>
      <c r="X195" s="174">
        <f t="shared" si="64"/>
        <v>0</v>
      </c>
      <c r="Y195" s="1"/>
      <c r="Z195" s="134"/>
      <c r="AA195" s="509"/>
    </row>
    <row r="196" spans="2:27" ht="15" hidden="1" customHeight="1" outlineLevel="2" x14ac:dyDescent="0.25">
      <c r="B196" s="146">
        <v>159</v>
      </c>
      <c r="C196" s="148" t="s">
        <v>304</v>
      </c>
      <c r="D196" s="140">
        <f>Лист2!V530</f>
        <v>1174.6609000000001</v>
      </c>
      <c r="E196" s="140">
        <f>Лист2!W530</f>
        <v>1154.0574999999999</v>
      </c>
      <c r="F196" s="140">
        <f>Лист2!X530</f>
        <v>999.26819999999998</v>
      </c>
      <c r="G196" s="10">
        <f t="shared" si="68"/>
        <v>0.98</v>
      </c>
      <c r="H196" s="58">
        <f t="shared" si="69"/>
        <v>-2.0000000000000018E-2</v>
      </c>
      <c r="I196" s="3">
        <f t="shared" si="66"/>
        <v>158</v>
      </c>
      <c r="J196" s="58">
        <f t="shared" si="70"/>
        <v>-0.44</v>
      </c>
      <c r="K196" s="211">
        <v>12747.578969999999</v>
      </c>
      <c r="L196" s="109">
        <f t="shared" si="71"/>
        <v>11</v>
      </c>
      <c r="M196" s="58">
        <f t="shared" si="72"/>
        <v>0.28999999999999998</v>
      </c>
      <c r="N196" s="116">
        <f>Лист2!U530</f>
        <v>10.1</v>
      </c>
      <c r="O196" s="59">
        <f t="shared" si="73"/>
        <v>114</v>
      </c>
      <c r="P196" s="58">
        <f t="shared" si="74"/>
        <v>-0.38</v>
      </c>
      <c r="Q196" s="64">
        <f t="shared" si="67"/>
        <v>-0.46</v>
      </c>
      <c r="R196" s="64">
        <f t="shared" si="75"/>
        <v>-9.0000000000000024E-2</v>
      </c>
      <c r="S196" s="26">
        <f t="shared" si="60"/>
        <v>2</v>
      </c>
      <c r="T196" s="26">
        <f t="shared" si="65"/>
        <v>20</v>
      </c>
      <c r="U196" s="23">
        <f t="shared" si="61"/>
        <v>0</v>
      </c>
      <c r="V196" s="19">
        <f t="shared" si="62"/>
        <v>0</v>
      </c>
      <c r="W196" s="23" t="str">
        <f t="shared" si="63"/>
        <v>ВВ</v>
      </c>
      <c r="X196" s="17">
        <f t="shared" si="64"/>
        <v>0</v>
      </c>
      <c r="Y196" s="1"/>
      <c r="Z196" s="134"/>
      <c r="AA196" s="509"/>
    </row>
    <row r="197" spans="2:27" ht="15" hidden="1" customHeight="1" outlineLevel="2" x14ac:dyDescent="0.25">
      <c r="B197" s="146">
        <v>160</v>
      </c>
      <c r="C197" s="149" t="s">
        <v>305</v>
      </c>
      <c r="D197" s="140">
        <f>Лист2!V534</f>
        <v>541.01670000000001</v>
      </c>
      <c r="E197" s="140">
        <f>Лист2!W534</f>
        <v>448.09989999999999</v>
      </c>
      <c r="F197" s="140">
        <f>Лист2!X534</f>
        <v>573.05909999999994</v>
      </c>
      <c r="G197" s="10">
        <f t="shared" si="68"/>
        <v>0.83</v>
      </c>
      <c r="H197" s="58">
        <f t="shared" si="69"/>
        <v>-0.17000000000000004</v>
      </c>
      <c r="I197" s="3">
        <f t="shared" si="66"/>
        <v>233</v>
      </c>
      <c r="J197" s="58">
        <f t="shared" si="70"/>
        <v>-1.1200000000000001</v>
      </c>
      <c r="K197" s="211">
        <v>5859.0940300000002</v>
      </c>
      <c r="L197" s="109">
        <f t="shared" si="71"/>
        <v>13.1</v>
      </c>
      <c r="M197" s="58">
        <f t="shared" si="72"/>
        <v>0.16</v>
      </c>
      <c r="N197" s="116">
        <f>Лист2!U534</f>
        <v>5.5</v>
      </c>
      <c r="O197" s="59">
        <f t="shared" si="73"/>
        <v>81</v>
      </c>
      <c r="P197" s="58">
        <f t="shared" si="74"/>
        <v>-0.56000000000000005</v>
      </c>
      <c r="Q197" s="64">
        <f t="shared" si="67"/>
        <v>-1.29</v>
      </c>
      <c r="R197" s="64">
        <f t="shared" si="75"/>
        <v>-0.4</v>
      </c>
      <c r="S197" s="26">
        <f t="shared" si="60"/>
        <v>2</v>
      </c>
      <c r="T197" s="26">
        <f t="shared" si="65"/>
        <v>20</v>
      </c>
      <c r="U197" s="23">
        <f t="shared" si="61"/>
        <v>0</v>
      </c>
      <c r="V197" s="19">
        <f t="shared" si="62"/>
        <v>0</v>
      </c>
      <c r="W197" s="23" t="str">
        <f t="shared" si="63"/>
        <v>ВВ</v>
      </c>
      <c r="X197" s="17">
        <f t="shared" si="64"/>
        <v>0</v>
      </c>
      <c r="Y197" s="1"/>
      <c r="Z197" s="134"/>
      <c r="AA197" s="509"/>
    </row>
    <row r="198" spans="2:27" ht="15" hidden="1" customHeight="1" outlineLevel="2" x14ac:dyDescent="0.25">
      <c r="B198" s="146">
        <v>161</v>
      </c>
      <c r="C198" s="148" t="s">
        <v>306</v>
      </c>
      <c r="D198" s="140">
        <f>Лист2!V554</f>
        <v>1249.3847000000001</v>
      </c>
      <c r="E198" s="140">
        <f>Лист2!W554</f>
        <v>1110.9395</v>
      </c>
      <c r="F198" s="140">
        <f>Лист2!X554</f>
        <v>1440.1041</v>
      </c>
      <c r="G198" s="10">
        <f t="shared" si="68"/>
        <v>0.89</v>
      </c>
      <c r="H198" s="58">
        <f t="shared" si="69"/>
        <v>-0.10999999999999999</v>
      </c>
      <c r="I198" s="3">
        <f t="shared" si="66"/>
        <v>237</v>
      </c>
      <c r="J198" s="58">
        <f t="shared" si="70"/>
        <v>-1.1499999999999999</v>
      </c>
      <c r="K198" s="211">
        <v>8832.6372599999995</v>
      </c>
      <c r="L198" s="109">
        <f t="shared" si="71"/>
        <v>8</v>
      </c>
      <c r="M198" s="58">
        <f t="shared" si="72"/>
        <v>0.49</v>
      </c>
      <c r="N198" s="116">
        <f>Лист2!U554</f>
        <v>8</v>
      </c>
      <c r="O198" s="59">
        <f t="shared" si="73"/>
        <v>139</v>
      </c>
      <c r="P198" s="58">
        <f t="shared" si="74"/>
        <v>-0.24</v>
      </c>
      <c r="Q198" s="64">
        <f t="shared" si="67"/>
        <v>-1.2599999999999998</v>
      </c>
      <c r="R198" s="64">
        <f t="shared" si="75"/>
        <v>0.25</v>
      </c>
      <c r="S198" s="26">
        <f t="shared" si="60"/>
        <v>2</v>
      </c>
      <c r="T198" s="26">
        <f t="shared" si="65"/>
        <v>10</v>
      </c>
      <c r="U198" s="23">
        <f t="shared" si="61"/>
        <v>0</v>
      </c>
      <c r="V198" s="19">
        <f t="shared" si="62"/>
        <v>0</v>
      </c>
      <c r="W198" s="23">
        <f t="shared" si="63"/>
        <v>0</v>
      </c>
      <c r="X198" s="17" t="str">
        <f t="shared" si="64"/>
        <v>ВА</v>
      </c>
      <c r="Y198" s="1"/>
      <c r="Z198" s="134"/>
      <c r="AA198" s="509"/>
    </row>
    <row r="199" spans="2:27" ht="15" hidden="1" customHeight="1" outlineLevel="2" x14ac:dyDescent="0.25">
      <c r="B199" s="146">
        <v>162</v>
      </c>
      <c r="C199" s="148" t="s">
        <v>307</v>
      </c>
      <c r="D199" s="140">
        <f>Лист2!V536</f>
        <v>1210.0357999999999</v>
      </c>
      <c r="E199" s="140">
        <f>Лист2!W536</f>
        <v>1075.9125999999999</v>
      </c>
      <c r="F199" s="140">
        <f>Лист2!X536</f>
        <v>1080.5057999999999</v>
      </c>
      <c r="G199" s="10">
        <f t="shared" si="68"/>
        <v>0.89</v>
      </c>
      <c r="H199" s="58">
        <f t="shared" si="69"/>
        <v>-0.10999999999999999</v>
      </c>
      <c r="I199" s="3">
        <f t="shared" si="66"/>
        <v>183</v>
      </c>
      <c r="J199" s="58">
        <f t="shared" si="70"/>
        <v>-0.66</v>
      </c>
      <c r="K199" s="211">
        <v>8897.167660000001</v>
      </c>
      <c r="L199" s="109">
        <f t="shared" si="71"/>
        <v>8.3000000000000007</v>
      </c>
      <c r="M199" s="58">
        <f t="shared" si="72"/>
        <v>0.47</v>
      </c>
      <c r="N199" s="116">
        <f>Лист2!U536</f>
        <v>7.5</v>
      </c>
      <c r="O199" s="59">
        <f t="shared" si="73"/>
        <v>143</v>
      </c>
      <c r="P199" s="58">
        <f t="shared" si="74"/>
        <v>-0.22</v>
      </c>
      <c r="Q199" s="64">
        <f t="shared" si="67"/>
        <v>-0.77</v>
      </c>
      <c r="R199" s="64">
        <f t="shared" si="75"/>
        <v>0.24999999999999997</v>
      </c>
      <c r="S199" s="26">
        <f t="shared" si="60"/>
        <v>2</v>
      </c>
      <c r="T199" s="26">
        <f t="shared" si="65"/>
        <v>10</v>
      </c>
      <c r="U199" s="23">
        <f t="shared" si="61"/>
        <v>0</v>
      </c>
      <c r="V199" s="19">
        <f t="shared" si="62"/>
        <v>0</v>
      </c>
      <c r="W199" s="23">
        <f t="shared" si="63"/>
        <v>0</v>
      </c>
      <c r="X199" s="17" t="str">
        <f t="shared" si="64"/>
        <v>ВА</v>
      </c>
      <c r="Y199" s="1"/>
      <c r="Z199" s="134"/>
      <c r="AA199" s="509"/>
    </row>
    <row r="200" spans="2:27" ht="15" hidden="1" customHeight="1" outlineLevel="2" x14ac:dyDescent="0.25">
      <c r="B200" s="146">
        <v>163</v>
      </c>
      <c r="C200" s="148" t="s">
        <v>308</v>
      </c>
      <c r="D200" s="140">
        <f>Лист2!V538</f>
        <v>622.58730000000003</v>
      </c>
      <c r="E200" s="140">
        <f>Лист2!W538</f>
        <v>525.05340000000001</v>
      </c>
      <c r="F200" s="140">
        <f>Лист2!X538</f>
        <v>537.41730000000007</v>
      </c>
      <c r="G200" s="10">
        <f t="shared" si="68"/>
        <v>0.84</v>
      </c>
      <c r="H200" s="58">
        <f t="shared" si="69"/>
        <v>-0.16000000000000003</v>
      </c>
      <c r="I200" s="3">
        <f t="shared" si="66"/>
        <v>187</v>
      </c>
      <c r="J200" s="58">
        <f t="shared" si="70"/>
        <v>-0.7</v>
      </c>
      <c r="K200" s="211">
        <v>7380.6545900000001</v>
      </c>
      <c r="L200" s="109">
        <f t="shared" si="71"/>
        <v>14.1</v>
      </c>
      <c r="M200" s="58">
        <f t="shared" si="72"/>
        <v>0.1</v>
      </c>
      <c r="N200" s="116">
        <f>Лист2!U538</f>
        <v>6.5</v>
      </c>
      <c r="O200" s="59">
        <f t="shared" si="73"/>
        <v>81</v>
      </c>
      <c r="P200" s="58">
        <f t="shared" si="74"/>
        <v>-0.56000000000000005</v>
      </c>
      <c r="Q200" s="64">
        <f t="shared" si="67"/>
        <v>-0.86</v>
      </c>
      <c r="R200" s="64">
        <f t="shared" si="75"/>
        <v>-0.46000000000000008</v>
      </c>
      <c r="S200" s="26">
        <f t="shared" si="60"/>
        <v>2</v>
      </c>
      <c r="T200" s="26">
        <f t="shared" si="65"/>
        <v>20</v>
      </c>
      <c r="U200" s="23">
        <f t="shared" si="61"/>
        <v>0</v>
      </c>
      <c r="V200" s="19">
        <f t="shared" si="62"/>
        <v>0</v>
      </c>
      <c r="W200" s="23" t="str">
        <f t="shared" si="63"/>
        <v>ВВ</v>
      </c>
      <c r="X200" s="17">
        <f t="shared" si="64"/>
        <v>0</v>
      </c>
      <c r="Y200" s="1"/>
      <c r="Z200" s="134"/>
      <c r="AA200" s="509"/>
    </row>
    <row r="201" spans="2:27" ht="15" hidden="1" customHeight="1" outlineLevel="2" x14ac:dyDescent="0.25">
      <c r="B201" s="146">
        <v>164</v>
      </c>
      <c r="C201" s="148" t="s">
        <v>309</v>
      </c>
      <c r="D201" s="140">
        <f>Лист2!V541</f>
        <v>1164.3994</v>
      </c>
      <c r="E201" s="140">
        <f>Лист2!W541</f>
        <v>973.62660000000005</v>
      </c>
      <c r="F201" s="140">
        <f>Лист2!X541</f>
        <v>1786.4331000000002</v>
      </c>
      <c r="G201" s="10">
        <f t="shared" si="68"/>
        <v>0.84</v>
      </c>
      <c r="H201" s="58">
        <f t="shared" si="69"/>
        <v>-0.16000000000000003</v>
      </c>
      <c r="I201" s="3">
        <f t="shared" si="66"/>
        <v>335</v>
      </c>
      <c r="J201" s="58">
        <f t="shared" si="70"/>
        <v>-2.0499999999999998</v>
      </c>
      <c r="K201" s="211">
        <v>7259.5146899999991</v>
      </c>
      <c r="L201" s="109">
        <f t="shared" si="71"/>
        <v>7.5</v>
      </c>
      <c r="M201" s="58">
        <f t="shared" si="72"/>
        <v>0.52</v>
      </c>
      <c r="N201" s="116">
        <f>Лист2!U541</f>
        <v>7</v>
      </c>
      <c r="O201" s="59">
        <f t="shared" si="73"/>
        <v>139</v>
      </c>
      <c r="P201" s="58">
        <f t="shared" si="74"/>
        <v>-0.24</v>
      </c>
      <c r="Q201" s="64">
        <f t="shared" si="67"/>
        <v>-2.21</v>
      </c>
      <c r="R201" s="64">
        <f t="shared" si="75"/>
        <v>0.28000000000000003</v>
      </c>
      <c r="S201" s="26">
        <f t="shared" si="60"/>
        <v>2</v>
      </c>
      <c r="T201" s="26">
        <f t="shared" si="65"/>
        <v>10</v>
      </c>
      <c r="U201" s="23">
        <f t="shared" si="61"/>
        <v>0</v>
      </c>
      <c r="V201" s="19">
        <f t="shared" si="62"/>
        <v>0</v>
      </c>
      <c r="W201" s="23">
        <f t="shared" si="63"/>
        <v>0</v>
      </c>
      <c r="X201" s="17" t="str">
        <f t="shared" si="64"/>
        <v>ВА</v>
      </c>
      <c r="Y201" s="1"/>
      <c r="Z201" s="134"/>
      <c r="AA201" s="509"/>
    </row>
    <row r="202" spans="2:27" ht="15" hidden="1" customHeight="1" outlineLevel="2" x14ac:dyDescent="0.25">
      <c r="B202" s="146">
        <v>165</v>
      </c>
      <c r="C202" s="148" t="s">
        <v>310</v>
      </c>
      <c r="D202" s="140">
        <f>Лист2!V543</f>
        <v>2683.7418000000002</v>
      </c>
      <c r="E202" s="140">
        <f>Лист2!W543</f>
        <v>2422.9497000000001</v>
      </c>
      <c r="F202" s="140">
        <f>Лист2!X543</f>
        <v>2635.2397000000001</v>
      </c>
      <c r="G202" s="10">
        <f t="shared" si="68"/>
        <v>0.9</v>
      </c>
      <c r="H202" s="58">
        <f t="shared" si="69"/>
        <v>-9.9999999999999978E-2</v>
      </c>
      <c r="I202" s="3">
        <f t="shared" si="66"/>
        <v>198</v>
      </c>
      <c r="J202" s="58">
        <f t="shared" si="70"/>
        <v>-0.8</v>
      </c>
      <c r="K202" s="211">
        <v>24418.431150000004</v>
      </c>
      <c r="L202" s="109">
        <f t="shared" si="71"/>
        <v>10.1</v>
      </c>
      <c r="M202" s="58">
        <f t="shared" si="72"/>
        <v>0.35</v>
      </c>
      <c r="N202" s="116">
        <f>Лист2!U543</f>
        <v>22</v>
      </c>
      <c r="O202" s="59">
        <f t="shared" si="73"/>
        <v>110</v>
      </c>
      <c r="P202" s="58">
        <f t="shared" si="74"/>
        <v>-0.4</v>
      </c>
      <c r="Q202" s="64">
        <f t="shared" si="67"/>
        <v>-0.9</v>
      </c>
      <c r="R202" s="64">
        <f t="shared" si="75"/>
        <v>-5.0000000000000044E-2</v>
      </c>
      <c r="S202" s="26">
        <f t="shared" si="60"/>
        <v>2</v>
      </c>
      <c r="T202" s="26">
        <f t="shared" si="65"/>
        <v>20</v>
      </c>
      <c r="U202" s="23">
        <f t="shared" si="61"/>
        <v>0</v>
      </c>
      <c r="V202" s="19">
        <f t="shared" si="62"/>
        <v>0</v>
      </c>
      <c r="W202" s="23" t="str">
        <f t="shared" si="63"/>
        <v>ВВ</v>
      </c>
      <c r="X202" s="17">
        <f t="shared" si="64"/>
        <v>0</v>
      </c>
      <c r="Y202" s="1"/>
      <c r="Z202" s="134"/>
      <c r="AA202" s="509"/>
    </row>
    <row r="203" spans="2:27" ht="15" hidden="1" customHeight="1" outlineLevel="2" x14ac:dyDescent="0.25">
      <c r="B203" s="146">
        <v>166</v>
      </c>
      <c r="C203" s="148" t="s">
        <v>311</v>
      </c>
      <c r="D203" s="140">
        <f>Лист2!V547</f>
        <v>1023.4785999999999</v>
      </c>
      <c r="E203" s="140">
        <f>Лист2!W547</f>
        <v>816.07389999999998</v>
      </c>
      <c r="F203" s="140">
        <f>Лист2!X547</f>
        <v>1511.0638999999999</v>
      </c>
      <c r="G203" s="10">
        <f t="shared" si="68"/>
        <v>0.8</v>
      </c>
      <c r="H203" s="58">
        <f t="shared" si="69"/>
        <v>-0.19999999999999996</v>
      </c>
      <c r="I203" s="3">
        <f t="shared" si="66"/>
        <v>338</v>
      </c>
      <c r="J203" s="58">
        <f t="shared" si="70"/>
        <v>-2.0699999999999998</v>
      </c>
      <c r="K203" s="211">
        <v>10047.12113</v>
      </c>
      <c r="L203" s="109">
        <f t="shared" si="71"/>
        <v>12.3</v>
      </c>
      <c r="M203" s="58">
        <f t="shared" si="72"/>
        <v>0.21</v>
      </c>
      <c r="N203" s="116">
        <f>Лист2!U547</f>
        <v>7</v>
      </c>
      <c r="O203" s="59">
        <f t="shared" si="73"/>
        <v>117</v>
      </c>
      <c r="P203" s="58">
        <f t="shared" si="74"/>
        <v>-0.36</v>
      </c>
      <c r="Q203" s="64">
        <f t="shared" si="67"/>
        <v>-2.2699999999999996</v>
      </c>
      <c r="R203" s="64">
        <f t="shared" si="75"/>
        <v>-0.15</v>
      </c>
      <c r="S203" s="26">
        <f t="shared" si="60"/>
        <v>2</v>
      </c>
      <c r="T203" s="26">
        <f t="shared" si="65"/>
        <v>20</v>
      </c>
      <c r="U203" s="23">
        <f t="shared" si="61"/>
        <v>0</v>
      </c>
      <c r="V203" s="19">
        <f t="shared" si="62"/>
        <v>0</v>
      </c>
      <c r="W203" s="23" t="str">
        <f t="shared" si="63"/>
        <v>ВВ</v>
      </c>
      <c r="X203" s="17">
        <f t="shared" si="64"/>
        <v>0</v>
      </c>
      <c r="Y203" s="1"/>
      <c r="Z203" s="134"/>
      <c r="AA203" s="509"/>
    </row>
    <row r="204" spans="2:27" ht="15" hidden="1" customHeight="1" outlineLevel="2" x14ac:dyDescent="0.25">
      <c r="B204" s="146">
        <v>167</v>
      </c>
      <c r="C204" s="148" t="s">
        <v>312</v>
      </c>
      <c r="D204" s="140">
        <f>Лист2!V550</f>
        <v>787.7568</v>
      </c>
      <c r="E204" s="140">
        <f>Лист2!W550</f>
        <v>719.37670000000003</v>
      </c>
      <c r="F204" s="140">
        <f>Лист2!X550</f>
        <v>449.72350000000006</v>
      </c>
      <c r="G204" s="10">
        <f t="shared" si="68"/>
        <v>0.91</v>
      </c>
      <c r="H204" s="58">
        <f t="shared" si="69"/>
        <v>-8.9999999999999969E-2</v>
      </c>
      <c r="I204" s="3">
        <f t="shared" si="66"/>
        <v>114</v>
      </c>
      <c r="J204" s="58">
        <f t="shared" si="70"/>
        <v>-0.04</v>
      </c>
      <c r="K204" s="211">
        <v>9361.0955599999998</v>
      </c>
      <c r="L204" s="109">
        <f t="shared" si="71"/>
        <v>13</v>
      </c>
      <c r="M204" s="58">
        <f t="shared" si="72"/>
        <v>0.17</v>
      </c>
      <c r="N204" s="116">
        <f>Лист2!U550</f>
        <v>9</v>
      </c>
      <c r="O204" s="59">
        <f t="shared" si="73"/>
        <v>80</v>
      </c>
      <c r="P204" s="58">
        <f t="shared" si="74"/>
        <v>-0.56000000000000005</v>
      </c>
      <c r="Q204" s="64">
        <f t="shared" si="67"/>
        <v>-0.12999999999999998</v>
      </c>
      <c r="R204" s="64">
        <f t="shared" si="75"/>
        <v>-0.39</v>
      </c>
      <c r="S204" s="26">
        <f t="shared" si="60"/>
        <v>2</v>
      </c>
      <c r="T204" s="26">
        <f t="shared" si="65"/>
        <v>20</v>
      </c>
      <c r="U204" s="23">
        <f t="shared" si="61"/>
        <v>0</v>
      </c>
      <c r="V204" s="19">
        <f t="shared" si="62"/>
        <v>0</v>
      </c>
      <c r="W204" s="23" t="str">
        <f t="shared" si="63"/>
        <v>ВВ</v>
      </c>
      <c r="X204" s="17">
        <f t="shared" si="64"/>
        <v>0</v>
      </c>
      <c r="Y204" s="1"/>
      <c r="Z204" s="134"/>
      <c r="AA204" s="509"/>
    </row>
    <row r="205" spans="2:27" ht="15" hidden="1" customHeight="1" outlineLevel="2" x14ac:dyDescent="0.25">
      <c r="B205" s="146">
        <v>168</v>
      </c>
      <c r="C205" s="148" t="s">
        <v>313</v>
      </c>
      <c r="D205" s="140">
        <f>Лист2!V552</f>
        <v>2287.7457999999997</v>
      </c>
      <c r="E205" s="140">
        <f>Лист2!W552</f>
        <v>2101.0466999999999</v>
      </c>
      <c r="F205" s="140">
        <f>Лист2!X552</f>
        <v>2111.6214</v>
      </c>
      <c r="G205" s="10">
        <f t="shared" si="68"/>
        <v>0.92</v>
      </c>
      <c r="H205" s="58">
        <f t="shared" si="69"/>
        <v>-7.999999999999996E-2</v>
      </c>
      <c r="I205" s="3">
        <f t="shared" si="66"/>
        <v>183</v>
      </c>
      <c r="J205" s="58">
        <f t="shared" si="70"/>
        <v>-0.66</v>
      </c>
      <c r="K205" s="211">
        <v>12383.829030000001</v>
      </c>
      <c r="L205" s="109">
        <f t="shared" si="71"/>
        <v>5.9</v>
      </c>
      <c r="M205" s="58">
        <f t="shared" si="72"/>
        <v>0.62</v>
      </c>
      <c r="N205" s="116">
        <f>Лист2!U552</f>
        <v>11.5</v>
      </c>
      <c r="O205" s="59">
        <f t="shared" si="73"/>
        <v>183</v>
      </c>
      <c r="P205" s="58">
        <f t="shared" si="74"/>
        <v>0</v>
      </c>
      <c r="Q205" s="64">
        <f t="shared" si="67"/>
        <v>-0.74</v>
      </c>
      <c r="R205" s="64">
        <f t="shared" si="75"/>
        <v>0.62</v>
      </c>
      <c r="S205" s="26">
        <f t="shared" si="60"/>
        <v>2</v>
      </c>
      <c r="T205" s="26">
        <f t="shared" si="65"/>
        <v>10</v>
      </c>
      <c r="U205" s="23">
        <f t="shared" si="61"/>
        <v>0</v>
      </c>
      <c r="V205" s="19">
        <f t="shared" si="62"/>
        <v>0</v>
      </c>
      <c r="W205" s="23">
        <f t="shared" si="63"/>
        <v>0</v>
      </c>
      <c r="X205" s="17" t="str">
        <f t="shared" si="64"/>
        <v>ВА</v>
      </c>
      <c r="Y205" s="1"/>
      <c r="Z205" s="134"/>
      <c r="AA205" s="509"/>
    </row>
    <row r="206" spans="2:27" ht="15" hidden="1" customHeight="1" outlineLevel="2" x14ac:dyDescent="0.25">
      <c r="B206" s="146">
        <v>169</v>
      </c>
      <c r="C206" s="148" t="s">
        <v>314</v>
      </c>
      <c r="D206" s="140">
        <f>Лист2!V555</f>
        <v>3565.9967999999999</v>
      </c>
      <c r="E206" s="140">
        <f>Лист2!W555</f>
        <v>3066.7701999999999</v>
      </c>
      <c r="F206" s="140">
        <f>Лист2!X555</f>
        <v>2765.3181</v>
      </c>
      <c r="G206" s="10">
        <f t="shared" si="68"/>
        <v>0.86</v>
      </c>
      <c r="H206" s="58">
        <f t="shared" si="69"/>
        <v>-0.14000000000000001</v>
      </c>
      <c r="I206" s="3">
        <f t="shared" si="66"/>
        <v>165</v>
      </c>
      <c r="J206" s="58">
        <f t="shared" si="70"/>
        <v>-0.5</v>
      </c>
      <c r="K206" s="211">
        <v>19664.675259999996</v>
      </c>
      <c r="L206" s="109">
        <f t="shared" si="71"/>
        <v>6.4</v>
      </c>
      <c r="M206" s="58">
        <f t="shared" si="72"/>
        <v>0.59</v>
      </c>
      <c r="N206" s="116">
        <f>Лист2!U555</f>
        <v>15.2</v>
      </c>
      <c r="O206" s="59">
        <f t="shared" si="73"/>
        <v>202</v>
      </c>
      <c r="P206" s="58">
        <f t="shared" si="74"/>
        <v>0.1</v>
      </c>
      <c r="Q206" s="64">
        <f t="shared" si="67"/>
        <v>-0.64</v>
      </c>
      <c r="R206" s="64">
        <f t="shared" si="75"/>
        <v>0.69</v>
      </c>
      <c r="S206" s="26">
        <f t="shared" si="60"/>
        <v>2</v>
      </c>
      <c r="T206" s="26">
        <f t="shared" si="65"/>
        <v>10</v>
      </c>
      <c r="U206" s="23">
        <f t="shared" si="61"/>
        <v>0</v>
      </c>
      <c r="V206" s="19">
        <f t="shared" si="62"/>
        <v>0</v>
      </c>
      <c r="W206" s="23">
        <f t="shared" si="63"/>
        <v>0</v>
      </c>
      <c r="X206" s="17" t="str">
        <f t="shared" si="64"/>
        <v>ВА</v>
      </c>
      <c r="Y206" s="1"/>
      <c r="Z206" s="134"/>
      <c r="AA206" s="509"/>
    </row>
    <row r="207" spans="2:27" ht="15" hidden="1" customHeight="1" outlineLevel="2" x14ac:dyDescent="0.25">
      <c r="B207" s="146">
        <v>170</v>
      </c>
      <c r="C207" s="148" t="s">
        <v>315</v>
      </c>
      <c r="D207" s="140">
        <f>Лист2!V556</f>
        <v>5536.6148999999996</v>
      </c>
      <c r="E207" s="140">
        <f>Лист2!W556</f>
        <v>4593.8903</v>
      </c>
      <c r="F207" s="140">
        <f>Лист2!X556</f>
        <v>5087.9524000000001</v>
      </c>
      <c r="G207" s="10">
        <f t="shared" si="68"/>
        <v>0.83</v>
      </c>
      <c r="H207" s="58">
        <f t="shared" si="69"/>
        <v>-0.17000000000000004</v>
      </c>
      <c r="I207" s="3">
        <f t="shared" si="66"/>
        <v>202</v>
      </c>
      <c r="J207" s="58">
        <f t="shared" si="70"/>
        <v>-0.84</v>
      </c>
      <c r="K207" s="211">
        <v>25946.028520000003</v>
      </c>
      <c r="L207" s="109">
        <f t="shared" si="71"/>
        <v>5.6</v>
      </c>
      <c r="M207" s="58">
        <f t="shared" si="72"/>
        <v>0.64</v>
      </c>
      <c r="N207" s="116">
        <f>Лист2!U556</f>
        <v>18.600000000000001</v>
      </c>
      <c r="O207" s="59">
        <f t="shared" si="73"/>
        <v>247</v>
      </c>
      <c r="P207" s="58">
        <f t="shared" si="74"/>
        <v>0.35</v>
      </c>
      <c r="Q207" s="64">
        <f t="shared" si="67"/>
        <v>-1.01</v>
      </c>
      <c r="R207" s="64">
        <f t="shared" si="75"/>
        <v>0.99</v>
      </c>
      <c r="S207" s="26">
        <f t="shared" si="60"/>
        <v>2</v>
      </c>
      <c r="T207" s="26">
        <f t="shared" si="65"/>
        <v>10</v>
      </c>
      <c r="U207" s="23">
        <f t="shared" si="61"/>
        <v>0</v>
      </c>
      <c r="V207" s="19">
        <f t="shared" si="62"/>
        <v>0</v>
      </c>
      <c r="W207" s="23">
        <f t="shared" si="63"/>
        <v>0</v>
      </c>
      <c r="X207" s="17" t="str">
        <f t="shared" si="64"/>
        <v>ВА</v>
      </c>
      <c r="Y207" s="1"/>
      <c r="Z207" s="134"/>
      <c r="AA207" s="509"/>
    </row>
    <row r="208" spans="2:27" ht="15" hidden="1" customHeight="1" outlineLevel="2" x14ac:dyDescent="0.25">
      <c r="B208" s="146">
        <v>171</v>
      </c>
      <c r="C208" s="148" t="s">
        <v>316</v>
      </c>
      <c r="D208" s="140">
        <f>Лист2!V557</f>
        <v>5697.7619000000004</v>
      </c>
      <c r="E208" s="140">
        <f>Лист2!W557</f>
        <v>5602.4457000000002</v>
      </c>
      <c r="F208" s="140">
        <f>Лист2!X557</f>
        <v>1854.1267</v>
      </c>
      <c r="G208" s="10">
        <f t="shared" si="68"/>
        <v>0.98</v>
      </c>
      <c r="H208" s="58">
        <f t="shared" si="69"/>
        <v>-2.0000000000000018E-2</v>
      </c>
      <c r="I208" s="3">
        <f t="shared" si="66"/>
        <v>60</v>
      </c>
      <c r="J208" s="58">
        <f t="shared" si="70"/>
        <v>0.45</v>
      </c>
      <c r="K208" s="211">
        <v>25231.974889999998</v>
      </c>
      <c r="L208" s="109">
        <f t="shared" si="71"/>
        <v>4.5</v>
      </c>
      <c r="M208" s="58">
        <f t="shared" si="72"/>
        <v>0.71</v>
      </c>
      <c r="N208" s="116">
        <f>Лист2!U557</f>
        <v>22</v>
      </c>
      <c r="O208" s="59">
        <f t="shared" si="73"/>
        <v>255</v>
      </c>
      <c r="P208" s="58">
        <f t="shared" si="74"/>
        <v>0.39</v>
      </c>
      <c r="Q208" s="64">
        <f t="shared" si="67"/>
        <v>0.43</v>
      </c>
      <c r="R208" s="64">
        <f t="shared" si="75"/>
        <v>1.1000000000000001</v>
      </c>
      <c r="S208" s="26">
        <f t="shared" si="60"/>
        <v>1</v>
      </c>
      <c r="T208" s="26">
        <f t="shared" si="65"/>
        <v>10</v>
      </c>
      <c r="U208" s="23">
        <f t="shared" si="61"/>
        <v>0</v>
      </c>
      <c r="V208" s="19" t="str">
        <f t="shared" si="62"/>
        <v>АА</v>
      </c>
      <c r="W208" s="23">
        <f t="shared" si="63"/>
        <v>0</v>
      </c>
      <c r="X208" s="17">
        <f t="shared" si="64"/>
        <v>0</v>
      </c>
      <c r="Y208" s="1"/>
      <c r="Z208" s="134"/>
      <c r="AA208" s="509"/>
    </row>
    <row r="209" spans="2:27" ht="15.75" hidden="1" customHeight="1" outlineLevel="2" thickBot="1" x14ac:dyDescent="0.3">
      <c r="B209" s="152">
        <v>172</v>
      </c>
      <c r="C209" s="205" t="s">
        <v>317</v>
      </c>
      <c r="D209" s="191">
        <f>Лист2!V558</f>
        <v>3842.3841000000002</v>
      </c>
      <c r="E209" s="191">
        <f>Лист2!W558</f>
        <v>3396.5138000000002</v>
      </c>
      <c r="F209" s="191">
        <f>Лист2!X558</f>
        <v>3070.7444999999998</v>
      </c>
      <c r="G209" s="192">
        <f t="shared" si="68"/>
        <v>0.88</v>
      </c>
      <c r="H209" s="193">
        <f t="shared" si="69"/>
        <v>-0.12</v>
      </c>
      <c r="I209" s="194">
        <f t="shared" si="66"/>
        <v>165</v>
      </c>
      <c r="J209" s="193">
        <f t="shared" si="70"/>
        <v>-0.5</v>
      </c>
      <c r="K209" s="210">
        <v>28146.471719999998</v>
      </c>
      <c r="L209" s="195">
        <f t="shared" si="71"/>
        <v>8.3000000000000007</v>
      </c>
      <c r="M209" s="193">
        <f t="shared" si="72"/>
        <v>0.47</v>
      </c>
      <c r="N209" s="196">
        <f>Лист2!U558</f>
        <v>26</v>
      </c>
      <c r="O209" s="197">
        <f t="shared" si="73"/>
        <v>131</v>
      </c>
      <c r="P209" s="193">
        <f t="shared" si="74"/>
        <v>-0.28000000000000003</v>
      </c>
      <c r="Q209" s="198">
        <f t="shared" si="67"/>
        <v>-0.62</v>
      </c>
      <c r="R209" s="198">
        <f t="shared" si="75"/>
        <v>0.18999999999999995</v>
      </c>
      <c r="S209" s="199">
        <f t="shared" si="60"/>
        <v>2</v>
      </c>
      <c r="T209" s="199">
        <f t="shared" si="65"/>
        <v>10</v>
      </c>
      <c r="U209" s="200">
        <f t="shared" si="61"/>
        <v>0</v>
      </c>
      <c r="V209" s="201">
        <f t="shared" si="62"/>
        <v>0</v>
      </c>
      <c r="W209" s="200">
        <f t="shared" si="63"/>
        <v>0</v>
      </c>
      <c r="X209" s="202" t="str">
        <f t="shared" si="64"/>
        <v>ВА</v>
      </c>
      <c r="Y209" s="1"/>
      <c r="Z209" s="134"/>
      <c r="AA209" s="509"/>
    </row>
    <row r="210" spans="2:27" ht="15" hidden="1" customHeight="1" outlineLevel="2" x14ac:dyDescent="0.25">
      <c r="B210" s="185">
        <v>173</v>
      </c>
      <c r="C210" s="186" t="s">
        <v>318</v>
      </c>
      <c r="D210" s="141">
        <f>Лист2!V559</f>
        <v>836.28440000000001</v>
      </c>
      <c r="E210" s="141">
        <f>Лист2!W559</f>
        <v>811.798</v>
      </c>
      <c r="F210" s="141">
        <f>Лист2!X559</f>
        <v>460.2002</v>
      </c>
      <c r="G210" s="184">
        <f t="shared" si="68"/>
        <v>0.97</v>
      </c>
      <c r="H210" s="183">
        <f t="shared" si="69"/>
        <v>-3.0000000000000027E-2</v>
      </c>
      <c r="I210" s="182">
        <f t="shared" si="66"/>
        <v>103</v>
      </c>
      <c r="J210" s="183">
        <f t="shared" si="70"/>
        <v>0.06</v>
      </c>
      <c r="K210" s="209">
        <v>7126.5675199999996</v>
      </c>
      <c r="L210" s="181">
        <f t="shared" si="71"/>
        <v>8.8000000000000007</v>
      </c>
      <c r="M210" s="183">
        <f t="shared" si="72"/>
        <v>0.44</v>
      </c>
      <c r="N210" s="180">
        <f>Лист2!U559</f>
        <v>6</v>
      </c>
      <c r="O210" s="179">
        <f t="shared" si="73"/>
        <v>135</v>
      </c>
      <c r="P210" s="183">
        <f t="shared" si="74"/>
        <v>-0.26</v>
      </c>
      <c r="Q210" s="178">
        <f t="shared" si="67"/>
        <v>2.9999999999999971E-2</v>
      </c>
      <c r="R210" s="178">
        <f t="shared" si="75"/>
        <v>0.18</v>
      </c>
      <c r="S210" s="177">
        <f t="shared" si="60"/>
        <v>1</v>
      </c>
      <c r="T210" s="177">
        <f t="shared" si="65"/>
        <v>10</v>
      </c>
      <c r="U210" s="176">
        <f t="shared" si="61"/>
        <v>0</v>
      </c>
      <c r="V210" s="175" t="str">
        <f t="shared" si="62"/>
        <v>АА</v>
      </c>
      <c r="W210" s="176">
        <f t="shared" si="63"/>
        <v>0</v>
      </c>
      <c r="X210" s="174">
        <f t="shared" si="64"/>
        <v>0</v>
      </c>
      <c r="Y210" s="1"/>
      <c r="Z210" s="134"/>
      <c r="AA210" s="509"/>
    </row>
    <row r="211" spans="2:27" ht="15" hidden="1" customHeight="1" outlineLevel="2" x14ac:dyDescent="0.25">
      <c r="B211" s="146">
        <v>174</v>
      </c>
      <c r="C211" s="148" t="s">
        <v>319</v>
      </c>
      <c r="D211" s="140">
        <f>Лист2!V561</f>
        <v>1188.3966</v>
      </c>
      <c r="E211" s="140">
        <f>Лист2!W561</f>
        <v>1138.5104000000001</v>
      </c>
      <c r="F211" s="140">
        <f>Лист2!X561</f>
        <v>850.4212</v>
      </c>
      <c r="G211" s="10">
        <f t="shared" si="68"/>
        <v>0.96</v>
      </c>
      <c r="H211" s="58">
        <f t="shared" si="69"/>
        <v>-4.0000000000000036E-2</v>
      </c>
      <c r="I211" s="3">
        <f t="shared" si="66"/>
        <v>136</v>
      </c>
      <c r="J211" s="58">
        <f t="shared" si="70"/>
        <v>-0.24</v>
      </c>
      <c r="K211" s="211">
        <v>8801.2443399999993</v>
      </c>
      <c r="L211" s="109">
        <f t="shared" si="71"/>
        <v>7.7</v>
      </c>
      <c r="M211" s="58">
        <f t="shared" si="72"/>
        <v>0.51</v>
      </c>
      <c r="N211" s="116">
        <f>Лист2!U561</f>
        <v>7</v>
      </c>
      <c r="O211" s="59">
        <f t="shared" si="73"/>
        <v>163</v>
      </c>
      <c r="P211" s="58">
        <f t="shared" si="74"/>
        <v>-0.11</v>
      </c>
      <c r="Q211" s="64">
        <f t="shared" si="67"/>
        <v>-0.28000000000000003</v>
      </c>
      <c r="R211" s="64">
        <f t="shared" si="75"/>
        <v>0.4</v>
      </c>
      <c r="S211" s="26">
        <f t="shared" si="60"/>
        <v>2</v>
      </c>
      <c r="T211" s="26">
        <f t="shared" si="65"/>
        <v>10</v>
      </c>
      <c r="U211" s="23">
        <f t="shared" si="61"/>
        <v>0</v>
      </c>
      <c r="V211" s="19">
        <f t="shared" si="62"/>
        <v>0</v>
      </c>
      <c r="W211" s="23">
        <f t="shared" si="63"/>
        <v>0</v>
      </c>
      <c r="X211" s="17" t="str">
        <f t="shared" si="64"/>
        <v>ВА</v>
      </c>
      <c r="Y211" s="1"/>
      <c r="Z211" s="134"/>
      <c r="AA211" s="509"/>
    </row>
    <row r="212" spans="2:27" ht="15" hidden="1" customHeight="1" outlineLevel="2" x14ac:dyDescent="0.25">
      <c r="B212" s="146">
        <v>175</v>
      </c>
      <c r="C212" s="148" t="s">
        <v>320</v>
      </c>
      <c r="D212" s="140">
        <f>Лист2!V564</f>
        <v>655.81650000000002</v>
      </c>
      <c r="E212" s="140">
        <f>Лист2!W564</f>
        <v>664.1114</v>
      </c>
      <c r="F212" s="140">
        <f>Лист2!X564</f>
        <v>514.12099999999998</v>
      </c>
      <c r="G212" s="10">
        <f t="shared" si="68"/>
        <v>1.01</v>
      </c>
      <c r="H212" s="58">
        <f t="shared" si="69"/>
        <v>1.0000000000000009E-2</v>
      </c>
      <c r="I212" s="3">
        <f t="shared" si="66"/>
        <v>141</v>
      </c>
      <c r="J212" s="58">
        <f t="shared" si="70"/>
        <v>-0.28000000000000003</v>
      </c>
      <c r="K212" s="211">
        <v>5604.2915000000003</v>
      </c>
      <c r="L212" s="109">
        <f t="shared" si="71"/>
        <v>8.4</v>
      </c>
      <c r="M212" s="58">
        <f t="shared" si="72"/>
        <v>0.46</v>
      </c>
      <c r="N212" s="116">
        <f>Лист2!U564</f>
        <v>4.5</v>
      </c>
      <c r="O212" s="59">
        <f t="shared" si="73"/>
        <v>148</v>
      </c>
      <c r="P212" s="58">
        <f t="shared" si="74"/>
        <v>-0.19</v>
      </c>
      <c r="Q212" s="64">
        <f t="shared" si="67"/>
        <v>-0.27</v>
      </c>
      <c r="R212" s="64">
        <f t="shared" si="75"/>
        <v>0.27</v>
      </c>
      <c r="S212" s="26">
        <f t="shared" si="60"/>
        <v>2</v>
      </c>
      <c r="T212" s="26">
        <f t="shared" si="65"/>
        <v>10</v>
      </c>
      <c r="U212" s="23">
        <f t="shared" si="61"/>
        <v>0</v>
      </c>
      <c r="V212" s="19">
        <f t="shared" si="62"/>
        <v>0</v>
      </c>
      <c r="W212" s="23">
        <f t="shared" si="63"/>
        <v>0</v>
      </c>
      <c r="X212" s="17" t="str">
        <f t="shared" si="64"/>
        <v>ВА</v>
      </c>
      <c r="Y212" s="1"/>
      <c r="Z212" s="134"/>
      <c r="AA212" s="509"/>
    </row>
    <row r="213" spans="2:27" ht="15" hidden="1" customHeight="1" outlineLevel="2" x14ac:dyDescent="0.25">
      <c r="B213" s="146">
        <v>176</v>
      </c>
      <c r="C213" s="148" t="s">
        <v>321</v>
      </c>
      <c r="D213" s="140">
        <f>Лист2!V566</f>
        <v>415.17860000000002</v>
      </c>
      <c r="E213" s="140">
        <f>Лист2!W566</f>
        <v>381.2115</v>
      </c>
      <c r="F213" s="140">
        <f>Лист2!X566</f>
        <v>285.22140000000002</v>
      </c>
      <c r="G213" s="10">
        <f t="shared" si="68"/>
        <v>0.92</v>
      </c>
      <c r="H213" s="58">
        <f t="shared" si="69"/>
        <v>-7.999999999999996E-2</v>
      </c>
      <c r="I213" s="3">
        <f t="shared" si="66"/>
        <v>137</v>
      </c>
      <c r="J213" s="58">
        <f t="shared" si="70"/>
        <v>-0.25</v>
      </c>
      <c r="K213" s="211">
        <v>6289.3186000000005</v>
      </c>
      <c r="L213" s="109">
        <f t="shared" si="71"/>
        <v>16.5</v>
      </c>
      <c r="M213" s="58">
        <f t="shared" si="72"/>
        <v>-0.06</v>
      </c>
      <c r="N213" s="116">
        <f>Лист2!U566</f>
        <v>4.8</v>
      </c>
      <c r="O213" s="59">
        <f t="shared" si="73"/>
        <v>79</v>
      </c>
      <c r="P213" s="58">
        <f t="shared" si="74"/>
        <v>-0.56999999999999995</v>
      </c>
      <c r="Q213" s="64">
        <f t="shared" si="67"/>
        <v>-0.32999999999999996</v>
      </c>
      <c r="R213" s="64">
        <f t="shared" si="75"/>
        <v>-0.62999999999999989</v>
      </c>
      <c r="S213" s="26">
        <f t="shared" si="60"/>
        <v>2</v>
      </c>
      <c r="T213" s="26">
        <f t="shared" si="65"/>
        <v>20</v>
      </c>
      <c r="U213" s="23">
        <f t="shared" si="61"/>
        <v>0</v>
      </c>
      <c r="V213" s="19">
        <f t="shared" si="62"/>
        <v>0</v>
      </c>
      <c r="W213" s="23" t="str">
        <f t="shared" si="63"/>
        <v>ВВ</v>
      </c>
      <c r="X213" s="17">
        <f t="shared" si="64"/>
        <v>0</v>
      </c>
      <c r="Y213" s="1"/>
      <c r="Z213" s="134"/>
      <c r="AA213" s="509"/>
    </row>
    <row r="214" spans="2:27" ht="15" hidden="1" customHeight="1" outlineLevel="2" x14ac:dyDescent="0.25">
      <c r="B214" s="146">
        <v>177</v>
      </c>
      <c r="C214" s="148" t="s">
        <v>322</v>
      </c>
      <c r="D214" s="140">
        <f>Лист2!V568</f>
        <v>1039.4036000000001</v>
      </c>
      <c r="E214" s="140">
        <f>Лист2!W568</f>
        <v>966.01260000000002</v>
      </c>
      <c r="F214" s="140">
        <f>Лист2!X568</f>
        <v>754.88009999999997</v>
      </c>
      <c r="G214" s="10">
        <f t="shared" si="68"/>
        <v>0.93</v>
      </c>
      <c r="H214" s="58">
        <f t="shared" si="69"/>
        <v>-6.9999999999999951E-2</v>
      </c>
      <c r="I214" s="3">
        <f t="shared" si="66"/>
        <v>143</v>
      </c>
      <c r="J214" s="58">
        <f t="shared" si="70"/>
        <v>-0.3</v>
      </c>
      <c r="K214" s="211">
        <v>7099.8798699999998</v>
      </c>
      <c r="L214" s="109">
        <f t="shared" si="71"/>
        <v>7.3</v>
      </c>
      <c r="M214" s="58">
        <f t="shared" si="72"/>
        <v>0.53</v>
      </c>
      <c r="N214" s="116">
        <f>Лист2!U568</f>
        <v>5.7</v>
      </c>
      <c r="O214" s="59">
        <f t="shared" si="73"/>
        <v>169</v>
      </c>
      <c r="P214" s="58">
        <f t="shared" si="74"/>
        <v>-0.08</v>
      </c>
      <c r="Q214" s="64">
        <f t="shared" si="67"/>
        <v>-0.36999999999999994</v>
      </c>
      <c r="R214" s="64">
        <f t="shared" si="75"/>
        <v>0.45</v>
      </c>
      <c r="S214" s="26">
        <f t="shared" si="60"/>
        <v>2</v>
      </c>
      <c r="T214" s="26">
        <f t="shared" si="65"/>
        <v>10</v>
      </c>
      <c r="U214" s="23">
        <f t="shared" si="61"/>
        <v>0</v>
      </c>
      <c r="V214" s="19">
        <f t="shared" si="62"/>
        <v>0</v>
      </c>
      <c r="W214" s="23">
        <f t="shared" si="63"/>
        <v>0</v>
      </c>
      <c r="X214" s="17" t="str">
        <f t="shared" si="64"/>
        <v>ВА</v>
      </c>
      <c r="Y214" s="1"/>
      <c r="Z214" s="134"/>
      <c r="AA214" s="509"/>
    </row>
    <row r="215" spans="2:27" ht="15" hidden="1" customHeight="1" outlineLevel="2" x14ac:dyDescent="0.25">
      <c r="B215" s="146">
        <v>178</v>
      </c>
      <c r="C215" s="148" t="s">
        <v>323</v>
      </c>
      <c r="D215" s="140">
        <f>Лист2!V571</f>
        <v>902.15470000000005</v>
      </c>
      <c r="E215" s="140">
        <f>Лист2!W571</f>
        <v>839.01050000000009</v>
      </c>
      <c r="F215" s="140">
        <f>Лист2!X571</f>
        <v>637.05050000000006</v>
      </c>
      <c r="G215" s="10">
        <f t="shared" si="68"/>
        <v>0.93</v>
      </c>
      <c r="H215" s="58">
        <f t="shared" si="69"/>
        <v>-6.9999999999999951E-2</v>
      </c>
      <c r="I215" s="3">
        <f t="shared" si="66"/>
        <v>139</v>
      </c>
      <c r="J215" s="58">
        <f t="shared" si="70"/>
        <v>-0.26</v>
      </c>
      <c r="K215" s="211">
        <v>6804.1887700000007</v>
      </c>
      <c r="L215" s="109">
        <f t="shared" si="71"/>
        <v>8.1</v>
      </c>
      <c r="M215" s="58">
        <f t="shared" si="72"/>
        <v>0.48</v>
      </c>
      <c r="N215" s="116">
        <f>Лист2!U571</f>
        <v>5</v>
      </c>
      <c r="O215" s="59">
        <f t="shared" si="73"/>
        <v>168</v>
      </c>
      <c r="P215" s="58">
        <f t="shared" si="74"/>
        <v>-0.08</v>
      </c>
      <c r="Q215" s="64">
        <f t="shared" si="67"/>
        <v>-0.32999999999999996</v>
      </c>
      <c r="R215" s="64">
        <f t="shared" si="75"/>
        <v>0.39999999999999997</v>
      </c>
      <c r="S215" s="26">
        <f t="shared" si="60"/>
        <v>2</v>
      </c>
      <c r="T215" s="26">
        <f t="shared" si="65"/>
        <v>10</v>
      </c>
      <c r="U215" s="23">
        <f t="shared" si="61"/>
        <v>0</v>
      </c>
      <c r="V215" s="19">
        <f t="shared" si="62"/>
        <v>0</v>
      </c>
      <c r="W215" s="23">
        <f t="shared" si="63"/>
        <v>0</v>
      </c>
      <c r="X215" s="17" t="str">
        <f t="shared" si="64"/>
        <v>ВА</v>
      </c>
      <c r="Y215" s="1"/>
      <c r="Z215" s="134"/>
      <c r="AA215" s="509"/>
    </row>
    <row r="216" spans="2:27" ht="15" hidden="1" customHeight="1" outlineLevel="2" x14ac:dyDescent="0.25">
      <c r="B216" s="146">
        <v>179</v>
      </c>
      <c r="C216" s="148" t="s">
        <v>324</v>
      </c>
      <c r="D216" s="140">
        <f>Лист2!V584</f>
        <v>3561.2292000000002</v>
      </c>
      <c r="E216" s="140">
        <f>Лист2!W584</f>
        <v>3618.2051000000001</v>
      </c>
      <c r="F216" s="140">
        <f>Лист2!X584</f>
        <v>2205.9459999999999</v>
      </c>
      <c r="G216" s="10">
        <f t="shared" si="68"/>
        <v>1.02</v>
      </c>
      <c r="H216" s="58">
        <f t="shared" si="69"/>
        <v>2.0000000000000018E-2</v>
      </c>
      <c r="I216" s="3">
        <f t="shared" si="66"/>
        <v>111</v>
      </c>
      <c r="J216" s="58">
        <f t="shared" si="70"/>
        <v>-0.01</v>
      </c>
      <c r="K216" s="211">
        <v>21884.006410000002</v>
      </c>
      <c r="L216" s="109">
        <f t="shared" si="71"/>
        <v>6</v>
      </c>
      <c r="M216" s="58">
        <f t="shared" si="72"/>
        <v>0.62</v>
      </c>
      <c r="N216" s="116">
        <f>Лист2!U584</f>
        <v>19</v>
      </c>
      <c r="O216" s="59">
        <f t="shared" si="73"/>
        <v>190</v>
      </c>
      <c r="P216" s="58">
        <f t="shared" si="74"/>
        <v>0.04</v>
      </c>
      <c r="Q216" s="64">
        <f t="shared" si="67"/>
        <v>1.0000000000000018E-2</v>
      </c>
      <c r="R216" s="64">
        <f t="shared" si="75"/>
        <v>0.66</v>
      </c>
      <c r="S216" s="26">
        <f t="shared" si="60"/>
        <v>1</v>
      </c>
      <c r="T216" s="26">
        <f t="shared" si="65"/>
        <v>10</v>
      </c>
      <c r="U216" s="23">
        <f t="shared" si="61"/>
        <v>0</v>
      </c>
      <c r="V216" s="19" t="str">
        <f t="shared" si="62"/>
        <v>АА</v>
      </c>
      <c r="W216" s="23">
        <f t="shared" si="63"/>
        <v>0</v>
      </c>
      <c r="X216" s="17">
        <f t="shared" si="64"/>
        <v>0</v>
      </c>
      <c r="Y216" s="1"/>
      <c r="Z216" s="134"/>
      <c r="AA216" s="509"/>
    </row>
    <row r="217" spans="2:27" ht="15" hidden="1" customHeight="1" outlineLevel="2" x14ac:dyDescent="0.25">
      <c r="B217" s="146">
        <v>180</v>
      </c>
      <c r="C217" s="148" t="s">
        <v>325</v>
      </c>
      <c r="D217" s="140">
        <f>Лист2!V573</f>
        <v>1428.7748999999999</v>
      </c>
      <c r="E217" s="140">
        <f>Лист2!W573</f>
        <v>1439.1366</v>
      </c>
      <c r="F217" s="140">
        <f>Лист2!X573</f>
        <v>1186.1251999999999</v>
      </c>
      <c r="G217" s="10">
        <f t="shared" si="68"/>
        <v>1.01</v>
      </c>
      <c r="H217" s="58">
        <f t="shared" si="69"/>
        <v>1.0000000000000009E-2</v>
      </c>
      <c r="I217" s="3">
        <f t="shared" si="66"/>
        <v>150</v>
      </c>
      <c r="J217" s="58">
        <f t="shared" si="70"/>
        <v>-0.36</v>
      </c>
      <c r="K217" s="211">
        <v>10298.05205</v>
      </c>
      <c r="L217" s="109">
        <f t="shared" si="71"/>
        <v>7.2</v>
      </c>
      <c r="M217" s="58">
        <f t="shared" si="72"/>
        <v>0.54</v>
      </c>
      <c r="N217" s="116">
        <f>Лист2!U573</f>
        <v>7</v>
      </c>
      <c r="O217" s="59">
        <f t="shared" si="73"/>
        <v>206</v>
      </c>
      <c r="P217" s="58">
        <f t="shared" si="74"/>
        <v>0.13</v>
      </c>
      <c r="Q217" s="64">
        <f t="shared" si="67"/>
        <v>-0.35</v>
      </c>
      <c r="R217" s="64">
        <f t="shared" si="75"/>
        <v>0.67</v>
      </c>
      <c r="S217" s="26">
        <f t="shared" si="60"/>
        <v>2</v>
      </c>
      <c r="T217" s="26">
        <f t="shared" si="65"/>
        <v>10</v>
      </c>
      <c r="U217" s="23">
        <f t="shared" si="61"/>
        <v>0</v>
      </c>
      <c r="V217" s="19">
        <f t="shared" si="62"/>
        <v>0</v>
      </c>
      <c r="W217" s="23">
        <f t="shared" si="63"/>
        <v>0</v>
      </c>
      <c r="X217" s="17" t="str">
        <f t="shared" si="64"/>
        <v>ВА</v>
      </c>
      <c r="Y217" s="1"/>
      <c r="Z217" s="134"/>
      <c r="AA217" s="509"/>
    </row>
    <row r="218" spans="2:27" ht="15" hidden="1" customHeight="1" outlineLevel="2" x14ac:dyDescent="0.25">
      <c r="B218" s="146">
        <v>181</v>
      </c>
      <c r="C218" s="148" t="s">
        <v>326</v>
      </c>
      <c r="D218" s="140">
        <f>Лист2!V576</f>
        <v>1170.4821999999999</v>
      </c>
      <c r="E218" s="140">
        <f>Лист2!W576</f>
        <v>1162.4601</v>
      </c>
      <c r="F218" s="140">
        <f>Лист2!X576</f>
        <v>721.45870000000002</v>
      </c>
      <c r="G218" s="10">
        <f t="shared" si="68"/>
        <v>0.99</v>
      </c>
      <c r="H218" s="58">
        <f t="shared" si="69"/>
        <v>-1.0000000000000009E-2</v>
      </c>
      <c r="I218" s="3">
        <f t="shared" si="66"/>
        <v>113</v>
      </c>
      <c r="J218" s="58">
        <f t="shared" si="70"/>
        <v>-0.03</v>
      </c>
      <c r="K218" s="211">
        <v>10339.025920000002</v>
      </c>
      <c r="L218" s="109">
        <f t="shared" si="71"/>
        <v>8.9</v>
      </c>
      <c r="M218" s="58">
        <f t="shared" si="72"/>
        <v>0.43</v>
      </c>
      <c r="N218" s="116">
        <f>Лист2!U576</f>
        <v>8</v>
      </c>
      <c r="O218" s="59">
        <f t="shared" si="73"/>
        <v>145</v>
      </c>
      <c r="P218" s="58">
        <f t="shared" si="74"/>
        <v>-0.21</v>
      </c>
      <c r="Q218" s="64">
        <f t="shared" si="67"/>
        <v>-4.0000000000000008E-2</v>
      </c>
      <c r="R218" s="64">
        <f t="shared" si="75"/>
        <v>0.22</v>
      </c>
      <c r="S218" s="26">
        <f t="shared" si="60"/>
        <v>2</v>
      </c>
      <c r="T218" s="26">
        <f t="shared" si="65"/>
        <v>10</v>
      </c>
      <c r="U218" s="23">
        <f t="shared" si="61"/>
        <v>0</v>
      </c>
      <c r="V218" s="19">
        <f t="shared" si="62"/>
        <v>0</v>
      </c>
      <c r="W218" s="23">
        <f t="shared" si="63"/>
        <v>0</v>
      </c>
      <c r="X218" s="17" t="str">
        <f t="shared" si="64"/>
        <v>ВА</v>
      </c>
      <c r="Y218" s="1"/>
      <c r="Z218" s="134"/>
      <c r="AA218" s="509"/>
    </row>
    <row r="219" spans="2:27" ht="15" hidden="1" customHeight="1" outlineLevel="2" x14ac:dyDescent="0.25">
      <c r="B219" s="146">
        <v>182</v>
      </c>
      <c r="C219" s="148" t="s">
        <v>327</v>
      </c>
      <c r="D219" s="140">
        <f>Лист2!V587</f>
        <v>5555.4351999999999</v>
      </c>
      <c r="E219" s="140">
        <f>Лист2!W587</f>
        <v>5059.8049000000001</v>
      </c>
      <c r="F219" s="140">
        <f>Лист2!X587</f>
        <v>2704.3450000000003</v>
      </c>
      <c r="G219" s="10">
        <f t="shared" si="68"/>
        <v>0.91</v>
      </c>
      <c r="H219" s="58">
        <f t="shared" si="69"/>
        <v>-8.9999999999999969E-2</v>
      </c>
      <c r="I219" s="3">
        <f t="shared" si="66"/>
        <v>98</v>
      </c>
      <c r="J219" s="58">
        <f t="shared" si="70"/>
        <v>0.11</v>
      </c>
      <c r="K219" s="211">
        <v>34109.235569999997</v>
      </c>
      <c r="L219" s="109">
        <f t="shared" si="71"/>
        <v>6.7</v>
      </c>
      <c r="M219" s="58">
        <f t="shared" si="72"/>
        <v>0.56999999999999995</v>
      </c>
      <c r="N219" s="116">
        <f>Лист2!U587</f>
        <v>32.299999999999997</v>
      </c>
      <c r="O219" s="59">
        <f t="shared" si="73"/>
        <v>157</v>
      </c>
      <c r="P219" s="58">
        <f t="shared" si="74"/>
        <v>-0.14000000000000001</v>
      </c>
      <c r="Q219" s="64">
        <f t="shared" si="67"/>
        <v>2.0000000000000032E-2</v>
      </c>
      <c r="R219" s="64">
        <f t="shared" si="75"/>
        <v>0.42999999999999994</v>
      </c>
      <c r="S219" s="26">
        <f t="shared" si="60"/>
        <v>1</v>
      </c>
      <c r="T219" s="26">
        <f t="shared" si="65"/>
        <v>10</v>
      </c>
      <c r="U219" s="23">
        <f t="shared" si="61"/>
        <v>0</v>
      </c>
      <c r="V219" s="19" t="str">
        <f t="shared" si="62"/>
        <v>АА</v>
      </c>
      <c r="W219" s="23">
        <f t="shared" si="63"/>
        <v>0</v>
      </c>
      <c r="X219" s="17">
        <f t="shared" si="64"/>
        <v>0</v>
      </c>
      <c r="Y219" s="1"/>
      <c r="Z219" s="134"/>
      <c r="AA219" s="509"/>
    </row>
    <row r="220" spans="2:27" ht="15" hidden="1" customHeight="1" outlineLevel="2" x14ac:dyDescent="0.25">
      <c r="B220" s="146">
        <v>183</v>
      </c>
      <c r="C220" s="148" t="s">
        <v>328</v>
      </c>
      <c r="D220" s="140">
        <f>Лист2!V579</f>
        <v>671.01319999999998</v>
      </c>
      <c r="E220" s="140">
        <f>Лист2!W579</f>
        <v>641.21019999999999</v>
      </c>
      <c r="F220" s="140">
        <f>Лист2!X579</f>
        <v>560.43010000000004</v>
      </c>
      <c r="G220" s="10">
        <f t="shared" si="68"/>
        <v>0.96</v>
      </c>
      <c r="H220" s="58">
        <f t="shared" si="69"/>
        <v>-4.0000000000000036E-2</v>
      </c>
      <c r="I220" s="3">
        <f t="shared" si="66"/>
        <v>160</v>
      </c>
      <c r="J220" s="58">
        <f t="shared" si="70"/>
        <v>-0.45</v>
      </c>
      <c r="K220" s="211">
        <v>8210.8149599999997</v>
      </c>
      <c r="L220" s="109">
        <f t="shared" si="71"/>
        <v>12.8</v>
      </c>
      <c r="M220" s="58">
        <f t="shared" si="72"/>
        <v>0.18</v>
      </c>
      <c r="N220" s="116">
        <f>Лист2!U579</f>
        <v>7.5</v>
      </c>
      <c r="O220" s="59">
        <f t="shared" si="73"/>
        <v>85</v>
      </c>
      <c r="P220" s="58">
        <f t="shared" si="74"/>
        <v>-0.54</v>
      </c>
      <c r="Q220" s="64">
        <f t="shared" si="67"/>
        <v>-0.49000000000000005</v>
      </c>
      <c r="R220" s="64">
        <f t="shared" si="75"/>
        <v>-0.36000000000000004</v>
      </c>
      <c r="S220" s="26">
        <f t="shared" si="60"/>
        <v>2</v>
      </c>
      <c r="T220" s="26">
        <f t="shared" si="65"/>
        <v>20</v>
      </c>
      <c r="U220" s="23">
        <f t="shared" si="61"/>
        <v>0</v>
      </c>
      <c r="V220" s="19">
        <f t="shared" si="62"/>
        <v>0</v>
      </c>
      <c r="W220" s="23" t="str">
        <f t="shared" si="63"/>
        <v>ВВ</v>
      </c>
      <c r="X220" s="17">
        <f t="shared" si="64"/>
        <v>0</v>
      </c>
      <c r="Y220" s="1"/>
      <c r="Z220" s="134"/>
      <c r="AA220" s="509"/>
    </row>
    <row r="221" spans="2:27" ht="15.75" hidden="1" customHeight="1" outlineLevel="2" thickBot="1" x14ac:dyDescent="0.3">
      <c r="B221" s="152">
        <v>184</v>
      </c>
      <c r="C221" s="205" t="s">
        <v>329</v>
      </c>
      <c r="D221" s="191">
        <f>Лист2!V582</f>
        <v>880.06439999999998</v>
      </c>
      <c r="E221" s="191">
        <f>Лист2!W582</f>
        <v>703.93059999999991</v>
      </c>
      <c r="F221" s="191">
        <f>Лист2!X582</f>
        <v>793.62390000000005</v>
      </c>
      <c r="G221" s="192">
        <f t="shared" si="68"/>
        <v>0.8</v>
      </c>
      <c r="H221" s="193">
        <f t="shared" si="69"/>
        <v>-0.19999999999999996</v>
      </c>
      <c r="I221" s="194">
        <f t="shared" si="66"/>
        <v>206</v>
      </c>
      <c r="J221" s="193">
        <f t="shared" si="70"/>
        <v>-0.87</v>
      </c>
      <c r="K221" s="210">
        <v>9213.8184099999999</v>
      </c>
      <c r="L221" s="195">
        <f t="shared" si="71"/>
        <v>13.1</v>
      </c>
      <c r="M221" s="193">
        <f t="shared" si="72"/>
        <v>0.16</v>
      </c>
      <c r="N221" s="196">
        <f>Лист2!U582</f>
        <v>8.1</v>
      </c>
      <c r="O221" s="197">
        <f t="shared" si="73"/>
        <v>87</v>
      </c>
      <c r="P221" s="193">
        <f t="shared" si="74"/>
        <v>-0.52</v>
      </c>
      <c r="Q221" s="198">
        <f t="shared" si="67"/>
        <v>-1.0699999999999998</v>
      </c>
      <c r="R221" s="198">
        <f t="shared" si="75"/>
        <v>-0.36</v>
      </c>
      <c r="S221" s="199">
        <f t="shared" si="60"/>
        <v>2</v>
      </c>
      <c r="T221" s="199">
        <f t="shared" si="65"/>
        <v>20</v>
      </c>
      <c r="U221" s="200">
        <f t="shared" si="61"/>
        <v>0</v>
      </c>
      <c r="V221" s="201">
        <f t="shared" si="62"/>
        <v>0</v>
      </c>
      <c r="W221" s="200" t="str">
        <f t="shared" si="63"/>
        <v>ВВ</v>
      </c>
      <c r="X221" s="202">
        <f t="shared" si="64"/>
        <v>0</v>
      </c>
      <c r="Y221" s="1"/>
      <c r="Z221" s="134"/>
      <c r="AA221" s="509"/>
    </row>
    <row r="222" spans="2:27" ht="15" hidden="1" customHeight="1" outlineLevel="2" x14ac:dyDescent="0.25">
      <c r="B222" s="185">
        <v>185</v>
      </c>
      <c r="C222" s="186" t="s">
        <v>330</v>
      </c>
      <c r="D222" s="141">
        <f>Лист2!V590</f>
        <v>721.89159999999993</v>
      </c>
      <c r="E222" s="141">
        <f>Лист2!W590</f>
        <v>630.55379999999991</v>
      </c>
      <c r="F222" s="141">
        <f>Лист2!X590</f>
        <v>677.96640000000002</v>
      </c>
      <c r="G222" s="184">
        <f t="shared" si="68"/>
        <v>0.87</v>
      </c>
      <c r="H222" s="183">
        <f t="shared" si="69"/>
        <v>-0.13</v>
      </c>
      <c r="I222" s="182">
        <f t="shared" si="66"/>
        <v>196</v>
      </c>
      <c r="J222" s="183">
        <f t="shared" si="70"/>
        <v>-0.78</v>
      </c>
      <c r="K222" s="209">
        <v>9636.7591200000006</v>
      </c>
      <c r="L222" s="181">
        <f t="shared" si="71"/>
        <v>15.3</v>
      </c>
      <c r="M222" s="183">
        <f t="shared" si="72"/>
        <v>0.02</v>
      </c>
      <c r="N222" s="180">
        <f>Лист2!U590</f>
        <v>10.3</v>
      </c>
      <c r="O222" s="179">
        <f t="shared" si="73"/>
        <v>61</v>
      </c>
      <c r="P222" s="183">
        <f t="shared" si="74"/>
        <v>-0.67</v>
      </c>
      <c r="Q222" s="178">
        <f t="shared" si="67"/>
        <v>-0.91</v>
      </c>
      <c r="R222" s="178">
        <f t="shared" si="75"/>
        <v>-0.65</v>
      </c>
      <c r="S222" s="177">
        <f t="shared" si="60"/>
        <v>2</v>
      </c>
      <c r="T222" s="177">
        <f t="shared" si="65"/>
        <v>20</v>
      </c>
      <c r="U222" s="176">
        <f t="shared" si="61"/>
        <v>0</v>
      </c>
      <c r="V222" s="175">
        <f t="shared" si="62"/>
        <v>0</v>
      </c>
      <c r="W222" s="176" t="str">
        <f t="shared" si="63"/>
        <v>ВВ</v>
      </c>
      <c r="X222" s="174">
        <f t="shared" si="64"/>
        <v>0</v>
      </c>
      <c r="Y222" s="1"/>
      <c r="Z222" s="134"/>
      <c r="AA222" s="509"/>
    </row>
    <row r="223" spans="2:27" ht="15" hidden="1" customHeight="1" outlineLevel="2" x14ac:dyDescent="0.25">
      <c r="B223" s="146">
        <v>186</v>
      </c>
      <c r="C223" s="148" t="s">
        <v>331</v>
      </c>
      <c r="D223" s="140">
        <f>Лист2!V592</f>
        <v>555.91750000000002</v>
      </c>
      <c r="E223" s="140">
        <f>Лист2!W592</f>
        <v>535.66809999999998</v>
      </c>
      <c r="F223" s="140">
        <f>Лист2!X592</f>
        <v>523.69859999999994</v>
      </c>
      <c r="G223" s="10">
        <f t="shared" si="68"/>
        <v>0.96</v>
      </c>
      <c r="H223" s="58">
        <f t="shared" si="69"/>
        <v>-4.0000000000000036E-2</v>
      </c>
      <c r="I223" s="3">
        <f t="shared" si="66"/>
        <v>178</v>
      </c>
      <c r="J223" s="58">
        <f t="shared" si="70"/>
        <v>-0.62</v>
      </c>
      <c r="K223" s="211">
        <v>5982.9761400000007</v>
      </c>
      <c r="L223" s="109">
        <f t="shared" si="71"/>
        <v>11.2</v>
      </c>
      <c r="M223" s="58">
        <f t="shared" si="72"/>
        <v>0.28000000000000003</v>
      </c>
      <c r="N223" s="116">
        <f>Лист2!U592</f>
        <v>5</v>
      </c>
      <c r="O223" s="59">
        <f t="shared" si="73"/>
        <v>107</v>
      </c>
      <c r="P223" s="58">
        <f t="shared" si="74"/>
        <v>-0.42</v>
      </c>
      <c r="Q223" s="64">
        <f t="shared" si="67"/>
        <v>-0.66</v>
      </c>
      <c r="R223" s="64">
        <f t="shared" si="75"/>
        <v>-0.13999999999999996</v>
      </c>
      <c r="S223" s="26">
        <f t="shared" si="60"/>
        <v>2</v>
      </c>
      <c r="T223" s="26">
        <f t="shared" si="65"/>
        <v>20</v>
      </c>
      <c r="U223" s="23">
        <f t="shared" si="61"/>
        <v>0</v>
      </c>
      <c r="V223" s="19">
        <f t="shared" si="62"/>
        <v>0</v>
      </c>
      <c r="W223" s="23" t="str">
        <f t="shared" si="63"/>
        <v>ВВ</v>
      </c>
      <c r="X223" s="17">
        <f t="shared" si="64"/>
        <v>0</v>
      </c>
      <c r="Y223" s="1"/>
      <c r="Z223" s="134"/>
      <c r="AA223" s="509"/>
    </row>
    <row r="224" spans="2:27" ht="15" hidden="1" customHeight="1" outlineLevel="2" x14ac:dyDescent="0.25">
      <c r="B224" s="146">
        <v>187</v>
      </c>
      <c r="C224" s="148" t="s">
        <v>332</v>
      </c>
      <c r="D224" s="140">
        <f>Лист2!V594</f>
        <v>981.69580000000008</v>
      </c>
      <c r="E224" s="140">
        <f>Лист2!W594</f>
        <v>667.23540000000003</v>
      </c>
      <c r="F224" s="140">
        <f>Лист2!X594</f>
        <v>1667.9090999999999</v>
      </c>
      <c r="G224" s="10">
        <f t="shared" si="68"/>
        <v>0.68</v>
      </c>
      <c r="H224" s="58">
        <f t="shared" si="69"/>
        <v>-0.31999999999999995</v>
      </c>
      <c r="I224" s="3">
        <f t="shared" si="66"/>
        <v>456</v>
      </c>
      <c r="J224" s="58">
        <f t="shared" si="70"/>
        <v>-3.15</v>
      </c>
      <c r="K224" s="211">
        <v>13709.77318</v>
      </c>
      <c r="L224" s="109">
        <f t="shared" si="71"/>
        <v>20.5</v>
      </c>
      <c r="M224" s="58">
        <f t="shared" si="72"/>
        <v>-0.31</v>
      </c>
      <c r="N224" s="116">
        <f>Лист2!U594</f>
        <v>9.5</v>
      </c>
      <c r="O224" s="59">
        <f t="shared" si="73"/>
        <v>70</v>
      </c>
      <c r="P224" s="58">
        <f t="shared" si="74"/>
        <v>-0.62</v>
      </c>
      <c r="Q224" s="64">
        <f t="shared" si="67"/>
        <v>-3.4699999999999998</v>
      </c>
      <c r="R224" s="64">
        <f t="shared" si="75"/>
        <v>-0.92999999999999994</v>
      </c>
      <c r="S224" s="26">
        <f t="shared" si="60"/>
        <v>2</v>
      </c>
      <c r="T224" s="26">
        <f t="shared" si="65"/>
        <v>20</v>
      </c>
      <c r="U224" s="23">
        <f t="shared" si="61"/>
        <v>0</v>
      </c>
      <c r="V224" s="19">
        <f t="shared" si="62"/>
        <v>0</v>
      </c>
      <c r="W224" s="23" t="str">
        <f t="shared" si="63"/>
        <v>ВВ</v>
      </c>
      <c r="X224" s="17">
        <f t="shared" si="64"/>
        <v>0</v>
      </c>
      <c r="Y224" s="1"/>
      <c r="Z224" s="134"/>
      <c r="AA224" s="509"/>
    </row>
    <row r="225" spans="2:27" ht="15" hidden="1" customHeight="1" outlineLevel="2" x14ac:dyDescent="0.25">
      <c r="B225" s="146">
        <v>188</v>
      </c>
      <c r="C225" s="148" t="s">
        <v>333</v>
      </c>
      <c r="D225" s="140">
        <f>Лист2!V598</f>
        <v>706.34029999999996</v>
      </c>
      <c r="E225" s="140">
        <f>Лист2!W598</f>
        <v>720.40539999999999</v>
      </c>
      <c r="F225" s="140">
        <f>Лист2!X598</f>
        <v>532.71620000000007</v>
      </c>
      <c r="G225" s="10">
        <f t="shared" si="68"/>
        <v>1.02</v>
      </c>
      <c r="H225" s="58">
        <f t="shared" si="69"/>
        <v>2.0000000000000018E-2</v>
      </c>
      <c r="I225" s="3">
        <f t="shared" si="66"/>
        <v>135</v>
      </c>
      <c r="J225" s="58">
        <f t="shared" si="70"/>
        <v>-0.23</v>
      </c>
      <c r="K225" s="211">
        <v>7590.3696799999998</v>
      </c>
      <c r="L225" s="109">
        <f t="shared" si="71"/>
        <v>10.5</v>
      </c>
      <c r="M225" s="58">
        <f t="shared" si="72"/>
        <v>0.33</v>
      </c>
      <c r="N225" s="116">
        <f>Лист2!U598</f>
        <v>7</v>
      </c>
      <c r="O225" s="59">
        <f t="shared" si="73"/>
        <v>103</v>
      </c>
      <c r="P225" s="58">
        <f t="shared" si="74"/>
        <v>-0.44</v>
      </c>
      <c r="Q225" s="64">
        <f t="shared" si="67"/>
        <v>-0.21</v>
      </c>
      <c r="R225" s="64">
        <f t="shared" si="75"/>
        <v>-0.10999999999999999</v>
      </c>
      <c r="S225" s="26">
        <f t="shared" si="60"/>
        <v>2</v>
      </c>
      <c r="T225" s="26">
        <f t="shared" si="65"/>
        <v>20</v>
      </c>
      <c r="U225" s="23">
        <f t="shared" si="61"/>
        <v>0</v>
      </c>
      <c r="V225" s="19">
        <f t="shared" si="62"/>
        <v>0</v>
      </c>
      <c r="W225" s="23" t="str">
        <f t="shared" si="63"/>
        <v>ВВ</v>
      </c>
      <c r="X225" s="17">
        <f t="shared" si="64"/>
        <v>0</v>
      </c>
      <c r="Y225" s="1"/>
      <c r="Z225" s="134"/>
      <c r="AA225" s="509"/>
    </row>
    <row r="226" spans="2:27" ht="15" hidden="1" customHeight="1" outlineLevel="2" x14ac:dyDescent="0.25">
      <c r="B226" s="146">
        <v>189</v>
      </c>
      <c r="C226" s="148" t="s">
        <v>334</v>
      </c>
      <c r="D226" s="140">
        <f>Лист2!V600</f>
        <v>877.66129999999998</v>
      </c>
      <c r="E226" s="140">
        <f>Лист2!W600</f>
        <v>845.84660000000008</v>
      </c>
      <c r="F226" s="140">
        <f>Лист2!X600</f>
        <v>709.31510000000003</v>
      </c>
      <c r="G226" s="10">
        <f t="shared" si="68"/>
        <v>0.96</v>
      </c>
      <c r="H226" s="58">
        <f t="shared" si="69"/>
        <v>-4.0000000000000036E-2</v>
      </c>
      <c r="I226" s="3">
        <f t="shared" si="66"/>
        <v>153</v>
      </c>
      <c r="J226" s="58">
        <f t="shared" si="70"/>
        <v>-0.39</v>
      </c>
      <c r="K226" s="211">
        <v>9851.224189999999</v>
      </c>
      <c r="L226" s="109">
        <f t="shared" si="71"/>
        <v>11.6</v>
      </c>
      <c r="M226" s="58">
        <f t="shared" si="72"/>
        <v>0.26</v>
      </c>
      <c r="N226" s="116">
        <f>Лист2!U600</f>
        <v>8.8000000000000007</v>
      </c>
      <c r="O226" s="59">
        <f t="shared" si="73"/>
        <v>96</v>
      </c>
      <c r="P226" s="58">
        <f t="shared" si="74"/>
        <v>-0.48</v>
      </c>
      <c r="Q226" s="64">
        <f t="shared" si="67"/>
        <v>-0.43000000000000005</v>
      </c>
      <c r="R226" s="64">
        <f t="shared" si="75"/>
        <v>-0.21999999999999997</v>
      </c>
      <c r="S226" s="26">
        <f t="shared" si="60"/>
        <v>2</v>
      </c>
      <c r="T226" s="26">
        <f t="shared" si="65"/>
        <v>20</v>
      </c>
      <c r="U226" s="23">
        <f t="shared" si="61"/>
        <v>0</v>
      </c>
      <c r="V226" s="19">
        <f t="shared" si="62"/>
        <v>0</v>
      </c>
      <c r="W226" s="23" t="str">
        <f t="shared" si="63"/>
        <v>ВВ</v>
      </c>
      <c r="X226" s="17">
        <f t="shared" si="64"/>
        <v>0</v>
      </c>
      <c r="Y226" s="1"/>
      <c r="Z226" s="134"/>
      <c r="AA226" s="509"/>
    </row>
    <row r="227" spans="2:27" ht="15" hidden="1" customHeight="1" outlineLevel="2" x14ac:dyDescent="0.25">
      <c r="B227" s="146">
        <v>190</v>
      </c>
      <c r="C227" s="148" t="s">
        <v>335</v>
      </c>
      <c r="D227" s="140">
        <f>Лист2!V602</f>
        <v>961.87619999999993</v>
      </c>
      <c r="E227" s="140">
        <f>Лист2!W602</f>
        <v>850.42640000000006</v>
      </c>
      <c r="F227" s="140">
        <f>Лист2!X602</f>
        <v>798.02750000000003</v>
      </c>
      <c r="G227" s="10">
        <f t="shared" si="68"/>
        <v>0.88</v>
      </c>
      <c r="H227" s="58">
        <f t="shared" si="69"/>
        <v>-0.12</v>
      </c>
      <c r="I227" s="3">
        <f t="shared" si="66"/>
        <v>171</v>
      </c>
      <c r="J227" s="58">
        <f t="shared" si="70"/>
        <v>-0.55000000000000004</v>
      </c>
      <c r="K227" s="211">
        <v>8439.4626499999995</v>
      </c>
      <c r="L227" s="109">
        <f t="shared" si="71"/>
        <v>9.9</v>
      </c>
      <c r="M227" s="58">
        <f t="shared" si="72"/>
        <v>0.37</v>
      </c>
      <c r="N227" s="116">
        <f>Лист2!U602</f>
        <v>7</v>
      </c>
      <c r="O227" s="59">
        <f t="shared" si="73"/>
        <v>121</v>
      </c>
      <c r="P227" s="58">
        <f t="shared" si="74"/>
        <v>-0.34</v>
      </c>
      <c r="Q227" s="64">
        <f t="shared" si="67"/>
        <v>-0.67</v>
      </c>
      <c r="R227" s="64">
        <f t="shared" si="75"/>
        <v>2.9999999999999971E-2</v>
      </c>
      <c r="S227" s="26">
        <f t="shared" si="60"/>
        <v>2</v>
      </c>
      <c r="T227" s="26">
        <f t="shared" si="65"/>
        <v>10</v>
      </c>
      <c r="U227" s="23">
        <f t="shared" si="61"/>
        <v>0</v>
      </c>
      <c r="V227" s="19">
        <f t="shared" si="62"/>
        <v>0</v>
      </c>
      <c r="W227" s="23">
        <f t="shared" si="63"/>
        <v>0</v>
      </c>
      <c r="X227" s="17" t="str">
        <f t="shared" si="64"/>
        <v>ВА</v>
      </c>
      <c r="Y227" s="1"/>
      <c r="Z227" s="134"/>
      <c r="AA227" s="509"/>
    </row>
    <row r="228" spans="2:27" ht="15" hidden="1" customHeight="1" outlineLevel="2" x14ac:dyDescent="0.25">
      <c r="B228" s="146">
        <v>191</v>
      </c>
      <c r="C228" s="148" t="s">
        <v>336</v>
      </c>
      <c r="D228" s="140">
        <f>Лист2!V604</f>
        <v>4538.3698999999997</v>
      </c>
      <c r="E228" s="140">
        <f>Лист2!W604</f>
        <v>3845.433</v>
      </c>
      <c r="F228" s="140">
        <f>Лист2!X604</f>
        <v>3972.7384000000002</v>
      </c>
      <c r="G228" s="10">
        <f t="shared" si="68"/>
        <v>0.85</v>
      </c>
      <c r="H228" s="58">
        <f t="shared" si="69"/>
        <v>-0.15000000000000002</v>
      </c>
      <c r="I228" s="3">
        <f t="shared" si="66"/>
        <v>189</v>
      </c>
      <c r="J228" s="58">
        <f t="shared" si="70"/>
        <v>-0.72</v>
      </c>
      <c r="K228" s="211">
        <v>32125.86346</v>
      </c>
      <c r="L228" s="109">
        <f t="shared" si="71"/>
        <v>8.4</v>
      </c>
      <c r="M228" s="58">
        <f t="shared" si="72"/>
        <v>0.46</v>
      </c>
      <c r="N228" s="116">
        <f>Лист2!U604</f>
        <v>30.1</v>
      </c>
      <c r="O228" s="59">
        <f t="shared" si="73"/>
        <v>128</v>
      </c>
      <c r="P228" s="58">
        <f t="shared" si="74"/>
        <v>-0.3</v>
      </c>
      <c r="Q228" s="64">
        <f t="shared" si="67"/>
        <v>-0.87</v>
      </c>
      <c r="R228" s="64">
        <f t="shared" si="75"/>
        <v>0.16000000000000003</v>
      </c>
      <c r="S228" s="26">
        <f t="shared" ref="S228:S291" si="76">IF(Q228&gt;=$Q$37,1,2)</f>
        <v>2</v>
      </c>
      <c r="T228" s="26">
        <f t="shared" si="65"/>
        <v>10</v>
      </c>
      <c r="U228" s="23">
        <f t="shared" ref="U228:U291" si="77">IF(S228+T228=21,$U$8,0)</f>
        <v>0</v>
      </c>
      <c r="V228" s="19">
        <f t="shared" ref="V228:V291" si="78">IF(S228+T228=11,$V$8,0)</f>
        <v>0</v>
      </c>
      <c r="W228" s="23">
        <f t="shared" ref="W228:W291" si="79">IF(S228+T228=22,$W$8,0)</f>
        <v>0</v>
      </c>
      <c r="X228" s="17" t="str">
        <f t="shared" ref="X228:X291" si="80">IF(S228+T228=12,$X$8,0)</f>
        <v>ВА</v>
      </c>
      <c r="Y228" s="1"/>
      <c r="Z228" s="134"/>
      <c r="AA228" s="509"/>
    </row>
    <row r="229" spans="2:27" ht="15.75" hidden="1" customHeight="1" outlineLevel="2" thickBot="1" x14ac:dyDescent="0.3">
      <c r="B229" s="152">
        <v>192</v>
      </c>
      <c r="C229" s="205" t="s">
        <v>337</v>
      </c>
      <c r="D229" s="191">
        <f>Лист2!V606</f>
        <v>1032.5405000000001</v>
      </c>
      <c r="E229" s="191">
        <f>Лист2!W606</f>
        <v>882.30039999999997</v>
      </c>
      <c r="F229" s="191">
        <f>Лист2!X606</f>
        <v>1059.7503999999999</v>
      </c>
      <c r="G229" s="192">
        <f t="shared" si="68"/>
        <v>0.85</v>
      </c>
      <c r="H229" s="193">
        <f t="shared" si="69"/>
        <v>-0.15000000000000002</v>
      </c>
      <c r="I229" s="194">
        <f t="shared" si="66"/>
        <v>219</v>
      </c>
      <c r="J229" s="193">
        <f t="shared" si="70"/>
        <v>-0.99</v>
      </c>
      <c r="K229" s="210">
        <v>7962.3947699999999</v>
      </c>
      <c r="L229" s="195">
        <f t="shared" si="71"/>
        <v>9</v>
      </c>
      <c r="M229" s="193">
        <f t="shared" si="72"/>
        <v>0.42</v>
      </c>
      <c r="N229" s="196">
        <f>Лист2!U606</f>
        <v>7.4</v>
      </c>
      <c r="O229" s="197">
        <f t="shared" si="73"/>
        <v>119</v>
      </c>
      <c r="P229" s="193">
        <f t="shared" si="74"/>
        <v>-0.35</v>
      </c>
      <c r="Q229" s="198">
        <f t="shared" si="67"/>
        <v>-1.1400000000000001</v>
      </c>
      <c r="R229" s="198">
        <f t="shared" si="75"/>
        <v>7.0000000000000007E-2</v>
      </c>
      <c r="S229" s="199">
        <f t="shared" si="76"/>
        <v>2</v>
      </c>
      <c r="T229" s="199">
        <f t="shared" ref="T229:T292" si="81">IF(R229&gt;=$R$37,10,20)</f>
        <v>10</v>
      </c>
      <c r="U229" s="200">
        <f t="shared" si="77"/>
        <v>0</v>
      </c>
      <c r="V229" s="201">
        <f t="shared" si="78"/>
        <v>0</v>
      </c>
      <c r="W229" s="200">
        <f t="shared" si="79"/>
        <v>0</v>
      </c>
      <c r="X229" s="202" t="str">
        <f t="shared" si="80"/>
        <v>ВА</v>
      </c>
      <c r="Y229" s="1"/>
      <c r="Z229" s="134"/>
      <c r="AA229" s="509"/>
    </row>
    <row r="230" spans="2:27" ht="15" hidden="1" customHeight="1" outlineLevel="2" x14ac:dyDescent="0.25">
      <c r="B230" s="185">
        <v>193</v>
      </c>
      <c r="C230" s="186" t="s">
        <v>338</v>
      </c>
      <c r="D230" s="141">
        <f>Лист2!V608</f>
        <v>1289.1149</v>
      </c>
      <c r="E230" s="141">
        <f>Лист2!W608</f>
        <v>1074.1995999999999</v>
      </c>
      <c r="F230" s="141">
        <f>Лист2!X608</f>
        <v>1171.1641</v>
      </c>
      <c r="G230" s="184">
        <f t="shared" si="68"/>
        <v>0.83</v>
      </c>
      <c r="H230" s="183">
        <f t="shared" si="69"/>
        <v>-0.17000000000000004</v>
      </c>
      <c r="I230" s="182">
        <f t="shared" ref="I230:I293" si="82">ROUND(F230/E230*182.5,0)</f>
        <v>199</v>
      </c>
      <c r="J230" s="183">
        <f t="shared" si="70"/>
        <v>-0.81</v>
      </c>
      <c r="K230" s="209">
        <v>10512.243060000001</v>
      </c>
      <c r="L230" s="181">
        <f t="shared" si="71"/>
        <v>9.8000000000000007</v>
      </c>
      <c r="M230" s="183">
        <f t="shared" si="72"/>
        <v>0.37</v>
      </c>
      <c r="N230" s="180">
        <f>Лист2!U608</f>
        <v>8</v>
      </c>
      <c r="O230" s="179">
        <f t="shared" si="73"/>
        <v>134</v>
      </c>
      <c r="P230" s="183">
        <f t="shared" si="74"/>
        <v>-0.27</v>
      </c>
      <c r="Q230" s="178">
        <f t="shared" ref="Q230:Q293" si="83">H230+J230</f>
        <v>-0.98000000000000009</v>
      </c>
      <c r="R230" s="178">
        <f t="shared" si="75"/>
        <v>9.9999999999999978E-2</v>
      </c>
      <c r="S230" s="177">
        <f t="shared" si="76"/>
        <v>2</v>
      </c>
      <c r="T230" s="177">
        <f t="shared" si="81"/>
        <v>10</v>
      </c>
      <c r="U230" s="176">
        <f t="shared" si="77"/>
        <v>0</v>
      </c>
      <c r="V230" s="175">
        <f t="shared" si="78"/>
        <v>0</v>
      </c>
      <c r="W230" s="176">
        <f t="shared" si="79"/>
        <v>0</v>
      </c>
      <c r="X230" s="174" t="str">
        <f t="shared" si="80"/>
        <v>ВА</v>
      </c>
      <c r="Y230" s="1"/>
      <c r="Z230" s="134"/>
      <c r="AA230" s="509"/>
    </row>
    <row r="231" spans="2:27" ht="15" hidden="1" customHeight="1" outlineLevel="2" x14ac:dyDescent="0.25">
      <c r="B231" s="146">
        <v>194</v>
      </c>
      <c r="C231" s="148" t="s">
        <v>339</v>
      </c>
      <c r="D231" s="140">
        <f>Лист2!V611</f>
        <v>1382.2497000000001</v>
      </c>
      <c r="E231" s="140">
        <f>Лист2!W611</f>
        <v>1321.7836</v>
      </c>
      <c r="F231" s="140">
        <f>Лист2!X611</f>
        <v>788.30430000000001</v>
      </c>
      <c r="G231" s="10">
        <f t="shared" ref="G231:G294" si="84">IF(E231&gt;0,ROUND((E231/D231),2),0)</f>
        <v>0.96</v>
      </c>
      <c r="H231" s="58">
        <f t="shared" ref="H231:H294" si="85">G231-$G$37</f>
        <v>-4.0000000000000036E-2</v>
      </c>
      <c r="I231" s="3">
        <f t="shared" si="82"/>
        <v>109</v>
      </c>
      <c r="J231" s="58">
        <f t="shared" ref="J231:J294" si="86">-(ROUND(I231/$I$37-100%,2))</f>
        <v>0.01</v>
      </c>
      <c r="K231" s="211">
        <v>11221.82242</v>
      </c>
      <c r="L231" s="109">
        <f t="shared" ref="L231:L294" si="87">ROUND(K231/E231,1)</f>
        <v>8.5</v>
      </c>
      <c r="M231" s="58">
        <f t="shared" ref="M231:M294" si="88">-ROUND(L231/$L$37-100%,2)</f>
        <v>0.46</v>
      </c>
      <c r="N231" s="116">
        <f>Лист2!U611</f>
        <v>7.5</v>
      </c>
      <c r="O231" s="59">
        <f t="shared" ref="O231:O294" si="89">ROUND((E231/N231),0)</f>
        <v>176</v>
      </c>
      <c r="P231" s="58">
        <f t="shared" ref="P231:P294" si="90">ROUND(O231/$O$37-100%,2)</f>
        <v>-0.04</v>
      </c>
      <c r="Q231" s="64">
        <f t="shared" si="83"/>
        <v>-3.0000000000000034E-2</v>
      </c>
      <c r="R231" s="64">
        <f t="shared" si="75"/>
        <v>0.42000000000000004</v>
      </c>
      <c r="S231" s="26">
        <f t="shared" si="76"/>
        <v>2</v>
      </c>
      <c r="T231" s="26">
        <f t="shared" si="81"/>
        <v>10</v>
      </c>
      <c r="U231" s="23">
        <f t="shared" si="77"/>
        <v>0</v>
      </c>
      <c r="V231" s="19">
        <f t="shared" si="78"/>
        <v>0</v>
      </c>
      <c r="W231" s="23">
        <f t="shared" si="79"/>
        <v>0</v>
      </c>
      <c r="X231" s="17" t="str">
        <f t="shared" si="80"/>
        <v>ВА</v>
      </c>
      <c r="Y231" s="1"/>
      <c r="Z231" s="134"/>
      <c r="AA231" s="509"/>
    </row>
    <row r="232" spans="2:27" ht="15" hidden="1" customHeight="1" outlineLevel="2" x14ac:dyDescent="0.25">
      <c r="B232" s="146">
        <v>195</v>
      </c>
      <c r="C232" s="148" t="s">
        <v>340</v>
      </c>
      <c r="D232" s="140">
        <f>Лист2!V626</f>
        <v>5095.7286999999997</v>
      </c>
      <c r="E232" s="140">
        <f>Лист2!W626</f>
        <v>4920.2528000000002</v>
      </c>
      <c r="F232" s="140">
        <f>Лист2!X626</f>
        <v>2758.0870999999997</v>
      </c>
      <c r="G232" s="10">
        <f t="shared" si="84"/>
        <v>0.97</v>
      </c>
      <c r="H232" s="58">
        <f t="shared" si="85"/>
        <v>-3.0000000000000027E-2</v>
      </c>
      <c r="I232" s="3">
        <f t="shared" si="82"/>
        <v>102</v>
      </c>
      <c r="J232" s="58">
        <f t="shared" si="86"/>
        <v>7.0000000000000007E-2</v>
      </c>
      <c r="K232" s="211">
        <v>25606.83452</v>
      </c>
      <c r="L232" s="109">
        <f t="shared" si="87"/>
        <v>5.2</v>
      </c>
      <c r="M232" s="58">
        <f t="shared" si="88"/>
        <v>0.67</v>
      </c>
      <c r="N232" s="116">
        <f>Лист2!U626</f>
        <v>22.5</v>
      </c>
      <c r="O232" s="59">
        <f t="shared" si="89"/>
        <v>219</v>
      </c>
      <c r="P232" s="58">
        <f t="shared" si="90"/>
        <v>0.2</v>
      </c>
      <c r="Q232" s="64">
        <f t="shared" si="83"/>
        <v>3.999999999999998E-2</v>
      </c>
      <c r="R232" s="64">
        <f t="shared" si="75"/>
        <v>0.87000000000000011</v>
      </c>
      <c r="S232" s="26">
        <f t="shared" si="76"/>
        <v>1</v>
      </c>
      <c r="T232" s="26">
        <f t="shared" si="81"/>
        <v>10</v>
      </c>
      <c r="U232" s="23">
        <f t="shared" si="77"/>
        <v>0</v>
      </c>
      <c r="V232" s="19" t="str">
        <f t="shared" si="78"/>
        <v>АА</v>
      </c>
      <c r="W232" s="23">
        <f t="shared" si="79"/>
        <v>0</v>
      </c>
      <c r="X232" s="17">
        <f t="shared" si="80"/>
        <v>0</v>
      </c>
      <c r="Y232" s="1"/>
      <c r="Z232" s="134"/>
      <c r="AA232" s="509"/>
    </row>
    <row r="233" spans="2:27" ht="15" hidden="1" customHeight="1" outlineLevel="2" x14ac:dyDescent="0.25">
      <c r="B233" s="146">
        <v>196</v>
      </c>
      <c r="C233" s="148" t="s">
        <v>341</v>
      </c>
      <c r="D233" s="140">
        <f>Лист2!V613</f>
        <v>1533.4756</v>
      </c>
      <c r="E233" s="140">
        <f>Лист2!W613</f>
        <v>1437.4786999999999</v>
      </c>
      <c r="F233" s="140">
        <f>Лист2!X613</f>
        <v>743.18560000000002</v>
      </c>
      <c r="G233" s="10">
        <f t="shared" si="84"/>
        <v>0.94</v>
      </c>
      <c r="H233" s="58">
        <f t="shared" si="85"/>
        <v>-6.0000000000000053E-2</v>
      </c>
      <c r="I233" s="3">
        <f t="shared" si="82"/>
        <v>94</v>
      </c>
      <c r="J233" s="58">
        <f t="shared" si="86"/>
        <v>0.15</v>
      </c>
      <c r="K233" s="211">
        <v>14783.6944</v>
      </c>
      <c r="L233" s="109">
        <f t="shared" si="87"/>
        <v>10.3</v>
      </c>
      <c r="M233" s="58">
        <f t="shared" si="88"/>
        <v>0.34</v>
      </c>
      <c r="N233" s="116">
        <f>Лист2!U613</f>
        <v>11.2</v>
      </c>
      <c r="O233" s="59">
        <f t="shared" si="89"/>
        <v>128</v>
      </c>
      <c r="P233" s="58">
        <f t="shared" si="90"/>
        <v>-0.3</v>
      </c>
      <c r="Q233" s="64">
        <f t="shared" si="83"/>
        <v>8.9999999999999941E-2</v>
      </c>
      <c r="R233" s="64">
        <f t="shared" si="75"/>
        <v>4.0000000000000036E-2</v>
      </c>
      <c r="S233" s="26">
        <f t="shared" si="76"/>
        <v>1</v>
      </c>
      <c r="T233" s="26">
        <f t="shared" si="81"/>
        <v>10</v>
      </c>
      <c r="U233" s="23">
        <f t="shared" si="77"/>
        <v>0</v>
      </c>
      <c r="V233" s="19" t="str">
        <f t="shared" si="78"/>
        <v>АА</v>
      </c>
      <c r="W233" s="23">
        <f t="shared" si="79"/>
        <v>0</v>
      </c>
      <c r="X233" s="17">
        <f t="shared" si="80"/>
        <v>0</v>
      </c>
      <c r="Y233" s="1"/>
      <c r="Z233" s="134"/>
      <c r="AA233" s="509"/>
    </row>
    <row r="234" spans="2:27" ht="15" hidden="1" customHeight="1" outlineLevel="2" x14ac:dyDescent="0.25">
      <c r="B234" s="146">
        <v>197</v>
      </c>
      <c r="C234" s="148" t="s">
        <v>342</v>
      </c>
      <c r="D234" s="140">
        <f>Лист2!V616</f>
        <v>1088.3632</v>
      </c>
      <c r="E234" s="140">
        <f>Лист2!W616</f>
        <v>1076.4189999999999</v>
      </c>
      <c r="F234" s="140">
        <f>Лист2!X616</f>
        <v>653.71219999999994</v>
      </c>
      <c r="G234" s="10">
        <f t="shared" si="84"/>
        <v>0.99</v>
      </c>
      <c r="H234" s="58">
        <f t="shared" si="85"/>
        <v>-1.0000000000000009E-2</v>
      </c>
      <c r="I234" s="3">
        <f t="shared" si="82"/>
        <v>111</v>
      </c>
      <c r="J234" s="58">
        <f t="shared" si="86"/>
        <v>-0.01</v>
      </c>
      <c r="K234" s="211">
        <v>12848.092329999999</v>
      </c>
      <c r="L234" s="109">
        <f t="shared" si="87"/>
        <v>11.9</v>
      </c>
      <c r="M234" s="58">
        <f t="shared" si="88"/>
        <v>0.24</v>
      </c>
      <c r="N234" s="116">
        <f>Лист2!U616</f>
        <v>10</v>
      </c>
      <c r="O234" s="59">
        <f t="shared" si="89"/>
        <v>108</v>
      </c>
      <c r="P234" s="58">
        <f t="shared" si="90"/>
        <v>-0.41</v>
      </c>
      <c r="Q234" s="64">
        <f t="shared" si="83"/>
        <v>-2.0000000000000011E-2</v>
      </c>
      <c r="R234" s="64">
        <f t="shared" si="75"/>
        <v>-0.16999999999999998</v>
      </c>
      <c r="S234" s="26">
        <f t="shared" si="76"/>
        <v>2</v>
      </c>
      <c r="T234" s="26">
        <f t="shared" si="81"/>
        <v>20</v>
      </c>
      <c r="U234" s="23">
        <f t="shared" si="77"/>
        <v>0</v>
      </c>
      <c r="V234" s="19">
        <f t="shared" si="78"/>
        <v>0</v>
      </c>
      <c r="W234" s="23" t="str">
        <f t="shared" si="79"/>
        <v>ВВ</v>
      </c>
      <c r="X234" s="17">
        <f t="shared" si="80"/>
        <v>0</v>
      </c>
      <c r="Y234" s="1"/>
      <c r="Z234" s="134"/>
      <c r="AA234" s="509"/>
    </row>
    <row r="235" spans="2:27" s="104" customFormat="1" ht="15" hidden="1" customHeight="1" outlineLevel="2" x14ac:dyDescent="0.25">
      <c r="B235" s="146">
        <v>198</v>
      </c>
      <c r="C235" s="148" t="s">
        <v>343</v>
      </c>
      <c r="D235" s="140">
        <f>Лист2!V619</f>
        <v>1810.0548000000001</v>
      </c>
      <c r="E235" s="140">
        <f>Лист2!W619</f>
        <v>1628.2741999999998</v>
      </c>
      <c r="F235" s="140">
        <f>Лист2!X619</f>
        <v>1208.3494000000001</v>
      </c>
      <c r="G235" s="10">
        <f t="shared" si="84"/>
        <v>0.9</v>
      </c>
      <c r="H235" s="58">
        <f t="shared" si="85"/>
        <v>-9.9999999999999978E-2</v>
      </c>
      <c r="I235" s="3">
        <f t="shared" si="82"/>
        <v>135</v>
      </c>
      <c r="J235" s="58">
        <f t="shared" si="86"/>
        <v>-0.23</v>
      </c>
      <c r="K235" s="211">
        <v>15722.91469</v>
      </c>
      <c r="L235" s="109">
        <f t="shared" si="87"/>
        <v>9.6999999999999993</v>
      </c>
      <c r="M235" s="58">
        <f t="shared" si="88"/>
        <v>0.38</v>
      </c>
      <c r="N235" s="116">
        <f>Лист2!U619</f>
        <v>11</v>
      </c>
      <c r="O235" s="59">
        <f t="shared" si="89"/>
        <v>148</v>
      </c>
      <c r="P235" s="58">
        <f t="shared" si="90"/>
        <v>-0.19</v>
      </c>
      <c r="Q235" s="64">
        <f t="shared" si="83"/>
        <v>-0.32999999999999996</v>
      </c>
      <c r="R235" s="64">
        <f t="shared" si="75"/>
        <v>0.19</v>
      </c>
      <c r="S235" s="105">
        <f t="shared" si="76"/>
        <v>2</v>
      </c>
      <c r="T235" s="105">
        <f t="shared" si="81"/>
        <v>10</v>
      </c>
      <c r="U235" s="102">
        <f t="shared" si="77"/>
        <v>0</v>
      </c>
      <c r="V235" s="108">
        <f t="shared" si="78"/>
        <v>0</v>
      </c>
      <c r="W235" s="23">
        <f t="shared" si="79"/>
        <v>0</v>
      </c>
      <c r="X235" s="108" t="str">
        <f t="shared" si="80"/>
        <v>ВА</v>
      </c>
      <c r="Z235" s="134"/>
      <c r="AA235" s="510"/>
    </row>
    <row r="236" spans="2:27" ht="15.75" hidden="1" customHeight="1" outlineLevel="2" thickBot="1" x14ac:dyDescent="0.3">
      <c r="B236" s="152">
        <v>199</v>
      </c>
      <c r="C236" s="208" t="s">
        <v>344</v>
      </c>
      <c r="D236" s="191">
        <f>Лист2!V623</f>
        <v>1515.3784999999998</v>
      </c>
      <c r="E236" s="191">
        <f>Лист2!W623</f>
        <v>1320.8946999999998</v>
      </c>
      <c r="F236" s="191">
        <f>Лист2!X623</f>
        <v>1930.1316999999999</v>
      </c>
      <c r="G236" s="192">
        <f t="shared" si="84"/>
        <v>0.87</v>
      </c>
      <c r="H236" s="193">
        <f t="shared" si="85"/>
        <v>-0.13</v>
      </c>
      <c r="I236" s="194">
        <f t="shared" si="82"/>
        <v>267</v>
      </c>
      <c r="J236" s="193">
        <f t="shared" si="86"/>
        <v>-1.43</v>
      </c>
      <c r="K236" s="210">
        <v>12501.99231</v>
      </c>
      <c r="L236" s="195">
        <f t="shared" si="87"/>
        <v>9.5</v>
      </c>
      <c r="M236" s="193">
        <f t="shared" si="88"/>
        <v>0.39</v>
      </c>
      <c r="N236" s="196">
        <f>Лист2!U623</f>
        <v>9</v>
      </c>
      <c r="O236" s="197">
        <f t="shared" si="89"/>
        <v>147</v>
      </c>
      <c r="P236" s="193">
        <f t="shared" si="90"/>
        <v>-0.2</v>
      </c>
      <c r="Q236" s="198">
        <f t="shared" si="83"/>
        <v>-1.56</v>
      </c>
      <c r="R236" s="198">
        <f t="shared" si="75"/>
        <v>0.19</v>
      </c>
      <c r="S236" s="199">
        <f t="shared" si="76"/>
        <v>2</v>
      </c>
      <c r="T236" s="199">
        <f t="shared" si="81"/>
        <v>10</v>
      </c>
      <c r="U236" s="200">
        <f t="shared" si="77"/>
        <v>0</v>
      </c>
      <c r="V236" s="201">
        <f t="shared" si="78"/>
        <v>0</v>
      </c>
      <c r="W236" s="200">
        <f t="shared" si="79"/>
        <v>0</v>
      </c>
      <c r="X236" s="202" t="str">
        <f t="shared" si="80"/>
        <v>ВА</v>
      </c>
      <c r="Y236" s="1"/>
      <c r="Z236" s="134"/>
      <c r="AA236" s="509"/>
    </row>
    <row r="237" spans="2:27" ht="15" hidden="1" customHeight="1" outlineLevel="2" x14ac:dyDescent="0.25">
      <c r="B237" s="185">
        <v>200</v>
      </c>
      <c r="C237" s="206" t="s">
        <v>345</v>
      </c>
      <c r="D237" s="141">
        <f>Лист2!V628</f>
        <v>1047.9622999999999</v>
      </c>
      <c r="E237" s="141">
        <f>Лист2!W628</f>
        <v>975.30640000000005</v>
      </c>
      <c r="F237" s="141">
        <f>Лист2!X628</f>
        <v>571.04820000000007</v>
      </c>
      <c r="G237" s="184">
        <f t="shared" si="84"/>
        <v>0.93</v>
      </c>
      <c r="H237" s="183">
        <f t="shared" si="85"/>
        <v>-6.9999999999999951E-2</v>
      </c>
      <c r="I237" s="182">
        <f t="shared" si="82"/>
        <v>107</v>
      </c>
      <c r="J237" s="183">
        <f t="shared" si="86"/>
        <v>0.03</v>
      </c>
      <c r="K237" s="209">
        <v>12876.50812</v>
      </c>
      <c r="L237" s="181">
        <f t="shared" si="87"/>
        <v>13.2</v>
      </c>
      <c r="M237" s="183">
        <f t="shared" si="88"/>
        <v>0.15</v>
      </c>
      <c r="N237" s="180">
        <f>Лист2!U628</f>
        <v>10</v>
      </c>
      <c r="O237" s="179">
        <f t="shared" si="89"/>
        <v>98</v>
      </c>
      <c r="P237" s="183">
        <f t="shared" si="90"/>
        <v>-0.46</v>
      </c>
      <c r="Q237" s="178">
        <f t="shared" si="83"/>
        <v>-3.9999999999999952E-2</v>
      </c>
      <c r="R237" s="178">
        <f t="shared" si="75"/>
        <v>-0.31000000000000005</v>
      </c>
      <c r="S237" s="177">
        <f t="shared" si="76"/>
        <v>2</v>
      </c>
      <c r="T237" s="177">
        <f t="shared" si="81"/>
        <v>20</v>
      </c>
      <c r="U237" s="176">
        <f t="shared" si="77"/>
        <v>0</v>
      </c>
      <c r="V237" s="175">
        <f t="shared" si="78"/>
        <v>0</v>
      </c>
      <c r="W237" s="176" t="str">
        <f t="shared" si="79"/>
        <v>ВВ</v>
      </c>
      <c r="X237" s="174">
        <f t="shared" si="80"/>
        <v>0</v>
      </c>
      <c r="Y237" s="1"/>
      <c r="Z237" s="134"/>
      <c r="AA237" s="509"/>
    </row>
    <row r="238" spans="2:27" ht="15" hidden="1" customHeight="1" outlineLevel="2" x14ac:dyDescent="0.25">
      <c r="B238" s="146">
        <v>201</v>
      </c>
      <c r="C238" s="149" t="s">
        <v>346</v>
      </c>
      <c r="D238" s="140">
        <f>Лист2!V632</f>
        <v>506.38400000000001</v>
      </c>
      <c r="E238" s="140">
        <f>Лист2!W632</f>
        <v>467.50130000000001</v>
      </c>
      <c r="F238" s="140">
        <f>Лист2!X632</f>
        <v>475.66290000000004</v>
      </c>
      <c r="G238" s="10">
        <f t="shared" si="84"/>
        <v>0.92</v>
      </c>
      <c r="H238" s="58">
        <f t="shared" si="85"/>
        <v>-7.999999999999996E-2</v>
      </c>
      <c r="I238" s="3">
        <f t="shared" si="82"/>
        <v>186</v>
      </c>
      <c r="J238" s="58">
        <f t="shared" si="86"/>
        <v>-0.69</v>
      </c>
      <c r="K238" s="211">
        <v>7236.2860899999996</v>
      </c>
      <c r="L238" s="109">
        <f t="shared" si="87"/>
        <v>15.5</v>
      </c>
      <c r="M238" s="58">
        <f t="shared" si="88"/>
        <v>0.01</v>
      </c>
      <c r="N238" s="116">
        <f>Лист2!U632</f>
        <v>5.9</v>
      </c>
      <c r="O238" s="59">
        <f t="shared" si="89"/>
        <v>79</v>
      </c>
      <c r="P238" s="58">
        <f t="shared" si="90"/>
        <v>-0.56999999999999995</v>
      </c>
      <c r="Q238" s="64">
        <f t="shared" si="83"/>
        <v>-0.76999999999999991</v>
      </c>
      <c r="R238" s="64">
        <f t="shared" si="75"/>
        <v>-0.55999999999999994</v>
      </c>
      <c r="S238" s="26">
        <f t="shared" si="76"/>
        <v>2</v>
      </c>
      <c r="T238" s="26">
        <f t="shared" si="81"/>
        <v>20</v>
      </c>
      <c r="U238" s="23">
        <f t="shared" si="77"/>
        <v>0</v>
      </c>
      <c r="V238" s="19">
        <f t="shared" si="78"/>
        <v>0</v>
      </c>
      <c r="W238" s="23" t="str">
        <f t="shared" si="79"/>
        <v>ВВ</v>
      </c>
      <c r="X238" s="17">
        <f t="shared" si="80"/>
        <v>0</v>
      </c>
      <c r="Y238" s="1"/>
      <c r="Z238" s="134"/>
      <c r="AA238" s="509"/>
    </row>
    <row r="239" spans="2:27" ht="15" hidden="1" customHeight="1" outlineLevel="2" x14ac:dyDescent="0.25">
      <c r="B239" s="146">
        <v>202</v>
      </c>
      <c r="C239" s="149" t="s">
        <v>347</v>
      </c>
      <c r="D239" s="140">
        <f>Лист2!V634</f>
        <v>904.08620000000008</v>
      </c>
      <c r="E239" s="140">
        <f>Лист2!W634</f>
        <v>817.86070000000007</v>
      </c>
      <c r="F239" s="140">
        <f>Лист2!X634</f>
        <v>812.08990000000006</v>
      </c>
      <c r="G239" s="10">
        <f t="shared" si="84"/>
        <v>0.9</v>
      </c>
      <c r="H239" s="58">
        <f t="shared" si="85"/>
        <v>-9.9999999999999978E-2</v>
      </c>
      <c r="I239" s="3">
        <f t="shared" si="82"/>
        <v>181</v>
      </c>
      <c r="J239" s="58">
        <f t="shared" si="86"/>
        <v>-0.65</v>
      </c>
      <c r="K239" s="211">
        <v>10279.918210000002</v>
      </c>
      <c r="L239" s="109">
        <f t="shared" si="87"/>
        <v>12.6</v>
      </c>
      <c r="M239" s="58">
        <f t="shared" si="88"/>
        <v>0.19</v>
      </c>
      <c r="N239" s="116">
        <f>Лист2!U634</f>
        <v>7.6</v>
      </c>
      <c r="O239" s="59">
        <f t="shared" si="89"/>
        <v>108</v>
      </c>
      <c r="P239" s="58">
        <f t="shared" si="90"/>
        <v>-0.41</v>
      </c>
      <c r="Q239" s="64">
        <f t="shared" si="83"/>
        <v>-0.75</v>
      </c>
      <c r="R239" s="64">
        <f t="shared" si="75"/>
        <v>-0.21999999999999997</v>
      </c>
      <c r="S239" s="26">
        <f t="shared" si="76"/>
        <v>2</v>
      </c>
      <c r="T239" s="26">
        <f t="shared" si="81"/>
        <v>20</v>
      </c>
      <c r="U239" s="23">
        <f t="shared" si="77"/>
        <v>0</v>
      </c>
      <c r="V239" s="19">
        <f t="shared" si="78"/>
        <v>0</v>
      </c>
      <c r="W239" s="23" t="str">
        <f t="shared" si="79"/>
        <v>ВВ</v>
      </c>
      <c r="X239" s="17">
        <f t="shared" si="80"/>
        <v>0</v>
      </c>
      <c r="Y239" s="1"/>
      <c r="Z239" s="134"/>
      <c r="AA239" s="509"/>
    </row>
    <row r="240" spans="2:27" ht="15" hidden="1" customHeight="1" outlineLevel="2" x14ac:dyDescent="0.25">
      <c r="B240" s="146">
        <v>203</v>
      </c>
      <c r="C240" s="149" t="s">
        <v>348</v>
      </c>
      <c r="D240" s="140">
        <f>Лист2!V637</f>
        <v>792.0471</v>
      </c>
      <c r="E240" s="140">
        <f>Лист2!W637</f>
        <v>731.27520000000004</v>
      </c>
      <c r="F240" s="140">
        <f>Лист2!X637</f>
        <v>552.37429999999995</v>
      </c>
      <c r="G240" s="10">
        <f t="shared" si="84"/>
        <v>0.92</v>
      </c>
      <c r="H240" s="58">
        <f t="shared" si="85"/>
        <v>-7.999999999999996E-2</v>
      </c>
      <c r="I240" s="3">
        <f t="shared" si="82"/>
        <v>138</v>
      </c>
      <c r="J240" s="58">
        <f t="shared" si="86"/>
        <v>-0.25</v>
      </c>
      <c r="K240" s="211">
        <v>7196.0472699999991</v>
      </c>
      <c r="L240" s="109">
        <f t="shared" si="87"/>
        <v>9.8000000000000007</v>
      </c>
      <c r="M240" s="58">
        <f t="shared" si="88"/>
        <v>0.37</v>
      </c>
      <c r="N240" s="116">
        <f>Лист2!U637</f>
        <v>5.2</v>
      </c>
      <c r="O240" s="59">
        <f t="shared" si="89"/>
        <v>141</v>
      </c>
      <c r="P240" s="58">
        <f t="shared" si="90"/>
        <v>-0.23</v>
      </c>
      <c r="Q240" s="64">
        <f t="shared" si="83"/>
        <v>-0.32999999999999996</v>
      </c>
      <c r="R240" s="64">
        <f t="shared" si="75"/>
        <v>0.13999999999999999</v>
      </c>
      <c r="S240" s="26">
        <f t="shared" si="76"/>
        <v>2</v>
      </c>
      <c r="T240" s="26">
        <f t="shared" si="81"/>
        <v>10</v>
      </c>
      <c r="U240" s="23">
        <f t="shared" si="77"/>
        <v>0</v>
      </c>
      <c r="V240" s="19">
        <f t="shared" si="78"/>
        <v>0</v>
      </c>
      <c r="W240" s="23">
        <f t="shared" si="79"/>
        <v>0</v>
      </c>
      <c r="X240" s="17" t="str">
        <f t="shared" si="80"/>
        <v>ВА</v>
      </c>
      <c r="Y240" s="1"/>
      <c r="Z240" s="134"/>
      <c r="AA240" s="509"/>
    </row>
    <row r="241" spans="2:27" ht="15" hidden="1" customHeight="1" outlineLevel="2" x14ac:dyDescent="0.25">
      <c r="B241" s="146">
        <v>204</v>
      </c>
      <c r="C241" s="149" t="s">
        <v>349</v>
      </c>
      <c r="D241" s="140">
        <f>Лист2!V639</f>
        <v>885.35410000000002</v>
      </c>
      <c r="E241" s="140">
        <f>Лист2!W639</f>
        <v>831.38959999999997</v>
      </c>
      <c r="F241" s="140">
        <f>Лист2!X639</f>
        <v>425.62530000000004</v>
      </c>
      <c r="G241" s="10">
        <f t="shared" si="84"/>
        <v>0.94</v>
      </c>
      <c r="H241" s="58">
        <f t="shared" si="85"/>
        <v>-6.0000000000000053E-2</v>
      </c>
      <c r="I241" s="3">
        <f t="shared" si="82"/>
        <v>93</v>
      </c>
      <c r="J241" s="58">
        <f t="shared" si="86"/>
        <v>0.15</v>
      </c>
      <c r="K241" s="211">
        <v>7969.2702800000006</v>
      </c>
      <c r="L241" s="109">
        <f t="shared" si="87"/>
        <v>9.6</v>
      </c>
      <c r="M241" s="58">
        <f t="shared" si="88"/>
        <v>0.38</v>
      </c>
      <c r="N241" s="116">
        <f>Лист2!U639</f>
        <v>6.5</v>
      </c>
      <c r="O241" s="59">
        <f t="shared" si="89"/>
        <v>128</v>
      </c>
      <c r="P241" s="58">
        <f t="shared" si="90"/>
        <v>-0.3</v>
      </c>
      <c r="Q241" s="64">
        <f t="shared" si="83"/>
        <v>8.9999999999999941E-2</v>
      </c>
      <c r="R241" s="64">
        <f t="shared" si="75"/>
        <v>8.0000000000000016E-2</v>
      </c>
      <c r="S241" s="26">
        <f t="shared" si="76"/>
        <v>1</v>
      </c>
      <c r="T241" s="26">
        <f t="shared" si="81"/>
        <v>10</v>
      </c>
      <c r="U241" s="23">
        <f t="shared" si="77"/>
        <v>0</v>
      </c>
      <c r="V241" s="19" t="str">
        <f t="shared" si="78"/>
        <v>АА</v>
      </c>
      <c r="W241" s="23">
        <f t="shared" si="79"/>
        <v>0</v>
      </c>
      <c r="X241" s="17">
        <f t="shared" si="80"/>
        <v>0</v>
      </c>
      <c r="Y241" s="1"/>
      <c r="Z241" s="134"/>
      <c r="AA241" s="509"/>
    </row>
    <row r="242" spans="2:27" ht="15" hidden="1" customHeight="1" outlineLevel="2" x14ac:dyDescent="0.25">
      <c r="B242" s="146">
        <v>205</v>
      </c>
      <c r="C242" s="149" t="s">
        <v>350</v>
      </c>
      <c r="D242" s="140">
        <f>Лист2!V644</f>
        <v>3705.1603</v>
      </c>
      <c r="E242" s="140">
        <f>Лист2!W644</f>
        <v>3377.1927000000001</v>
      </c>
      <c r="F242" s="140">
        <f>Лист2!X644</f>
        <v>2704.1251000000002</v>
      </c>
      <c r="G242" s="10">
        <f t="shared" si="84"/>
        <v>0.91</v>
      </c>
      <c r="H242" s="58">
        <f t="shared" si="85"/>
        <v>-8.9999999999999969E-2</v>
      </c>
      <c r="I242" s="3">
        <f t="shared" si="82"/>
        <v>146</v>
      </c>
      <c r="J242" s="58">
        <f t="shared" si="86"/>
        <v>-0.33</v>
      </c>
      <c r="K242" s="211">
        <v>20654.37559</v>
      </c>
      <c r="L242" s="109">
        <f t="shared" si="87"/>
        <v>6.1</v>
      </c>
      <c r="M242" s="58">
        <f t="shared" si="88"/>
        <v>0.61</v>
      </c>
      <c r="N242" s="116">
        <f>Лист2!U644</f>
        <v>23</v>
      </c>
      <c r="O242" s="59">
        <f t="shared" si="89"/>
        <v>147</v>
      </c>
      <c r="P242" s="58">
        <f t="shared" si="90"/>
        <v>-0.2</v>
      </c>
      <c r="Q242" s="64">
        <f t="shared" si="83"/>
        <v>-0.42</v>
      </c>
      <c r="R242" s="64">
        <f t="shared" si="75"/>
        <v>0.41</v>
      </c>
      <c r="S242" s="26">
        <f t="shared" si="76"/>
        <v>2</v>
      </c>
      <c r="T242" s="26">
        <f t="shared" si="81"/>
        <v>10</v>
      </c>
      <c r="U242" s="23">
        <f t="shared" si="77"/>
        <v>0</v>
      </c>
      <c r="V242" s="19">
        <f t="shared" si="78"/>
        <v>0</v>
      </c>
      <c r="W242" s="23">
        <f t="shared" si="79"/>
        <v>0</v>
      </c>
      <c r="X242" s="17" t="str">
        <f t="shared" si="80"/>
        <v>ВА</v>
      </c>
      <c r="Y242" s="1"/>
      <c r="Z242" s="134"/>
      <c r="AA242" s="509"/>
    </row>
    <row r="243" spans="2:27" ht="15.75" hidden="1" customHeight="1" outlineLevel="2" thickBot="1" x14ac:dyDescent="0.3">
      <c r="B243" s="152">
        <v>206</v>
      </c>
      <c r="C243" s="208" t="s">
        <v>351</v>
      </c>
      <c r="D243" s="191">
        <f>Лист2!V641</f>
        <v>1174.7584999999999</v>
      </c>
      <c r="E243" s="191">
        <f>Лист2!W641</f>
        <v>1082.6907999999999</v>
      </c>
      <c r="F243" s="191">
        <f>Лист2!X641</f>
        <v>497.91139999999996</v>
      </c>
      <c r="G243" s="192">
        <f t="shared" si="84"/>
        <v>0.92</v>
      </c>
      <c r="H243" s="193">
        <f t="shared" si="85"/>
        <v>-7.999999999999996E-2</v>
      </c>
      <c r="I243" s="194">
        <f t="shared" si="82"/>
        <v>84</v>
      </c>
      <c r="J243" s="193">
        <f t="shared" si="86"/>
        <v>0.24</v>
      </c>
      <c r="K243" s="210">
        <v>13343.542730000001</v>
      </c>
      <c r="L243" s="195">
        <f t="shared" si="87"/>
        <v>12.3</v>
      </c>
      <c r="M243" s="193">
        <f t="shared" si="88"/>
        <v>0.21</v>
      </c>
      <c r="N243" s="196">
        <f>Лист2!U641</f>
        <v>11</v>
      </c>
      <c r="O243" s="197">
        <f t="shared" si="89"/>
        <v>98</v>
      </c>
      <c r="P243" s="193">
        <f t="shared" si="90"/>
        <v>-0.46</v>
      </c>
      <c r="Q243" s="198">
        <f t="shared" si="83"/>
        <v>0.16000000000000003</v>
      </c>
      <c r="R243" s="198">
        <f t="shared" si="75"/>
        <v>-0.25</v>
      </c>
      <c r="S243" s="199">
        <f t="shared" si="76"/>
        <v>1</v>
      </c>
      <c r="T243" s="199">
        <f t="shared" si="81"/>
        <v>20</v>
      </c>
      <c r="U243" s="200" t="str">
        <f t="shared" si="77"/>
        <v>АВ</v>
      </c>
      <c r="V243" s="201">
        <f t="shared" si="78"/>
        <v>0</v>
      </c>
      <c r="W243" s="200">
        <f t="shared" si="79"/>
        <v>0</v>
      </c>
      <c r="X243" s="202">
        <f t="shared" si="80"/>
        <v>0</v>
      </c>
      <c r="Y243" s="1"/>
      <c r="Z243" s="134"/>
      <c r="AA243" s="509"/>
    </row>
    <row r="244" spans="2:27" ht="15" hidden="1" customHeight="1" outlineLevel="2" x14ac:dyDescent="0.25">
      <c r="B244" s="185">
        <v>207</v>
      </c>
      <c r="C244" s="206" t="s">
        <v>352</v>
      </c>
      <c r="D244" s="141">
        <f>Лист2!V645</f>
        <v>1458.4387000000002</v>
      </c>
      <c r="E244" s="141">
        <f>Лист2!W645</f>
        <v>1319.2501999999999</v>
      </c>
      <c r="F244" s="141">
        <f>Лист2!X645</f>
        <v>780.21870000000001</v>
      </c>
      <c r="G244" s="184">
        <f t="shared" si="84"/>
        <v>0.9</v>
      </c>
      <c r="H244" s="183">
        <f t="shared" si="85"/>
        <v>-9.9999999999999978E-2</v>
      </c>
      <c r="I244" s="182">
        <f t="shared" si="82"/>
        <v>108</v>
      </c>
      <c r="J244" s="183">
        <f t="shared" si="86"/>
        <v>0.02</v>
      </c>
      <c r="K244" s="209">
        <v>12078.619719999999</v>
      </c>
      <c r="L244" s="181">
        <f t="shared" si="87"/>
        <v>9.1999999999999993</v>
      </c>
      <c r="M244" s="183">
        <f t="shared" si="88"/>
        <v>0.41</v>
      </c>
      <c r="N244" s="180">
        <f>Лист2!U645</f>
        <v>10.7</v>
      </c>
      <c r="O244" s="179">
        <f t="shared" si="89"/>
        <v>123</v>
      </c>
      <c r="P244" s="183">
        <f t="shared" si="90"/>
        <v>-0.33</v>
      </c>
      <c r="Q244" s="178">
        <f t="shared" si="83"/>
        <v>-7.9999999999999974E-2</v>
      </c>
      <c r="R244" s="178">
        <f t="shared" si="75"/>
        <v>7.999999999999996E-2</v>
      </c>
      <c r="S244" s="177">
        <f t="shared" si="76"/>
        <v>2</v>
      </c>
      <c r="T244" s="177">
        <f t="shared" si="81"/>
        <v>10</v>
      </c>
      <c r="U244" s="176">
        <f t="shared" si="77"/>
        <v>0</v>
      </c>
      <c r="V244" s="175">
        <f t="shared" si="78"/>
        <v>0</v>
      </c>
      <c r="W244" s="176">
        <f t="shared" si="79"/>
        <v>0</v>
      </c>
      <c r="X244" s="174" t="str">
        <f t="shared" si="80"/>
        <v>ВА</v>
      </c>
      <c r="Y244" s="1"/>
      <c r="Z244" s="134"/>
      <c r="AA244" s="509"/>
    </row>
    <row r="245" spans="2:27" ht="15" hidden="1" customHeight="1" outlineLevel="2" x14ac:dyDescent="0.25">
      <c r="B245" s="146">
        <v>208</v>
      </c>
      <c r="C245" s="149" t="s">
        <v>353</v>
      </c>
      <c r="D245" s="140">
        <f>Лист2!V647</f>
        <v>569.74180000000001</v>
      </c>
      <c r="E245" s="140">
        <f>Лист2!W647</f>
        <v>515.91989999999998</v>
      </c>
      <c r="F245" s="140">
        <f>Лист2!X647</f>
        <v>456.19100000000003</v>
      </c>
      <c r="G245" s="10">
        <f t="shared" si="84"/>
        <v>0.91</v>
      </c>
      <c r="H245" s="58">
        <f t="shared" si="85"/>
        <v>-8.9999999999999969E-2</v>
      </c>
      <c r="I245" s="3">
        <f t="shared" si="82"/>
        <v>161</v>
      </c>
      <c r="J245" s="58">
        <f t="shared" si="86"/>
        <v>-0.46</v>
      </c>
      <c r="K245" s="211">
        <v>5910.8494300000002</v>
      </c>
      <c r="L245" s="109">
        <f t="shared" si="87"/>
        <v>11.5</v>
      </c>
      <c r="M245" s="58">
        <f t="shared" si="88"/>
        <v>0.26</v>
      </c>
      <c r="N245" s="116">
        <f>Лист2!U647</f>
        <v>6</v>
      </c>
      <c r="O245" s="59">
        <f t="shared" si="89"/>
        <v>86</v>
      </c>
      <c r="P245" s="58">
        <f t="shared" si="90"/>
        <v>-0.53</v>
      </c>
      <c r="Q245" s="64">
        <f t="shared" si="83"/>
        <v>-0.55000000000000004</v>
      </c>
      <c r="R245" s="64">
        <f t="shared" si="75"/>
        <v>-0.27</v>
      </c>
      <c r="S245" s="26">
        <f t="shared" si="76"/>
        <v>2</v>
      </c>
      <c r="T245" s="26">
        <f t="shared" si="81"/>
        <v>20</v>
      </c>
      <c r="U245" s="23">
        <f t="shared" si="77"/>
        <v>0</v>
      </c>
      <c r="V245" s="19">
        <f t="shared" si="78"/>
        <v>0</v>
      </c>
      <c r="W245" s="23" t="str">
        <f t="shared" si="79"/>
        <v>ВВ</v>
      </c>
      <c r="X245" s="17">
        <f t="shared" si="80"/>
        <v>0</v>
      </c>
      <c r="Y245" s="1"/>
      <c r="Z245" s="134"/>
      <c r="AA245" s="509"/>
    </row>
    <row r="246" spans="2:27" ht="15" hidden="1" customHeight="1" outlineLevel="2" x14ac:dyDescent="0.25">
      <c r="B246" s="146">
        <v>209</v>
      </c>
      <c r="C246" s="148" t="s">
        <v>354</v>
      </c>
      <c r="D246" s="140">
        <f>Лист2!V649</f>
        <v>645.08000000000004</v>
      </c>
      <c r="E246" s="140">
        <f>Лист2!W649</f>
        <v>580.86329999999998</v>
      </c>
      <c r="F246" s="140">
        <f>Лист2!X649</f>
        <v>712.21260000000007</v>
      </c>
      <c r="G246" s="10">
        <f t="shared" si="84"/>
        <v>0.9</v>
      </c>
      <c r="H246" s="58">
        <f t="shared" si="85"/>
        <v>-9.9999999999999978E-2</v>
      </c>
      <c r="I246" s="3">
        <f t="shared" si="82"/>
        <v>224</v>
      </c>
      <c r="J246" s="58">
        <f t="shared" si="86"/>
        <v>-1.04</v>
      </c>
      <c r="K246" s="211">
        <v>9223.6060799999996</v>
      </c>
      <c r="L246" s="109">
        <f t="shared" si="87"/>
        <v>15.9</v>
      </c>
      <c r="M246" s="58">
        <f t="shared" si="88"/>
        <v>-0.02</v>
      </c>
      <c r="N246" s="116">
        <f>Лист2!U649</f>
        <v>8.8000000000000007</v>
      </c>
      <c r="O246" s="59">
        <f t="shared" si="89"/>
        <v>66</v>
      </c>
      <c r="P246" s="58">
        <f t="shared" si="90"/>
        <v>-0.64</v>
      </c>
      <c r="Q246" s="64">
        <f t="shared" si="83"/>
        <v>-1.1400000000000001</v>
      </c>
      <c r="R246" s="64">
        <f t="shared" ref="R246:R303" si="91">M246+P246</f>
        <v>-0.66</v>
      </c>
      <c r="S246" s="26">
        <f t="shared" si="76"/>
        <v>2</v>
      </c>
      <c r="T246" s="26">
        <f t="shared" si="81"/>
        <v>20</v>
      </c>
      <c r="U246" s="23">
        <f t="shared" si="77"/>
        <v>0</v>
      </c>
      <c r="V246" s="19">
        <f t="shared" si="78"/>
        <v>0</v>
      </c>
      <c r="W246" s="23" t="str">
        <f t="shared" si="79"/>
        <v>ВВ</v>
      </c>
      <c r="X246" s="17">
        <f t="shared" si="80"/>
        <v>0</v>
      </c>
      <c r="Y246" s="1"/>
      <c r="Z246" s="134"/>
      <c r="AA246" s="509"/>
    </row>
    <row r="247" spans="2:27" ht="15" hidden="1" customHeight="1" outlineLevel="2" x14ac:dyDescent="0.25">
      <c r="B247" s="146">
        <v>210</v>
      </c>
      <c r="C247" s="148" t="s">
        <v>355</v>
      </c>
      <c r="D247" s="140">
        <f>Лист2!V652</f>
        <v>632.49209999999994</v>
      </c>
      <c r="E247" s="140">
        <f>Лист2!W652</f>
        <v>548.71450000000004</v>
      </c>
      <c r="F247" s="140">
        <f>Лист2!X652</f>
        <v>771.79180000000008</v>
      </c>
      <c r="G247" s="10">
        <f t="shared" si="84"/>
        <v>0.87</v>
      </c>
      <c r="H247" s="58">
        <f t="shared" si="85"/>
        <v>-0.13</v>
      </c>
      <c r="I247" s="3">
        <f t="shared" si="82"/>
        <v>257</v>
      </c>
      <c r="J247" s="58">
        <f t="shared" si="86"/>
        <v>-1.34</v>
      </c>
      <c r="K247" s="211">
        <v>5457.2918699999991</v>
      </c>
      <c r="L247" s="109">
        <f t="shared" si="87"/>
        <v>9.9</v>
      </c>
      <c r="M247" s="58">
        <f t="shared" si="88"/>
        <v>0.37</v>
      </c>
      <c r="N247" s="116">
        <f>Лист2!U652</f>
        <v>3.9</v>
      </c>
      <c r="O247" s="59">
        <f t="shared" si="89"/>
        <v>141</v>
      </c>
      <c r="P247" s="58">
        <f t="shared" si="90"/>
        <v>-0.23</v>
      </c>
      <c r="Q247" s="64">
        <f t="shared" si="83"/>
        <v>-1.4700000000000002</v>
      </c>
      <c r="R247" s="64">
        <f t="shared" si="91"/>
        <v>0.13999999999999999</v>
      </c>
      <c r="S247" s="26">
        <f t="shared" si="76"/>
        <v>2</v>
      </c>
      <c r="T247" s="26">
        <f t="shared" si="81"/>
        <v>10</v>
      </c>
      <c r="U247" s="23">
        <f t="shared" si="77"/>
        <v>0</v>
      </c>
      <c r="V247" s="19">
        <f t="shared" si="78"/>
        <v>0</v>
      </c>
      <c r="W247" s="23">
        <f t="shared" si="79"/>
        <v>0</v>
      </c>
      <c r="X247" s="17" t="str">
        <f t="shared" si="80"/>
        <v>ВА</v>
      </c>
      <c r="Y247" s="1"/>
      <c r="Z247" s="134"/>
      <c r="AA247" s="509"/>
    </row>
    <row r="248" spans="2:27" ht="15" hidden="1" customHeight="1" outlineLevel="2" x14ac:dyDescent="0.25">
      <c r="B248" s="146">
        <v>211</v>
      </c>
      <c r="C248" s="148" t="s">
        <v>356</v>
      </c>
      <c r="D248" s="140">
        <f>Лист2!V654</f>
        <v>1324.1978999999999</v>
      </c>
      <c r="E248" s="140">
        <f>Лист2!W654</f>
        <v>1281.3584000000001</v>
      </c>
      <c r="F248" s="140">
        <f>Лист2!X654</f>
        <v>681.27509999999995</v>
      </c>
      <c r="G248" s="10">
        <f t="shared" si="84"/>
        <v>0.97</v>
      </c>
      <c r="H248" s="58">
        <f t="shared" si="85"/>
        <v>-3.0000000000000027E-2</v>
      </c>
      <c r="I248" s="3">
        <f t="shared" si="82"/>
        <v>97</v>
      </c>
      <c r="J248" s="58">
        <f t="shared" si="86"/>
        <v>0.12</v>
      </c>
      <c r="K248" s="211">
        <v>12143.48818</v>
      </c>
      <c r="L248" s="109">
        <f t="shared" si="87"/>
        <v>9.5</v>
      </c>
      <c r="M248" s="58">
        <f t="shared" si="88"/>
        <v>0.39</v>
      </c>
      <c r="N248" s="116">
        <f>Лист2!U654</f>
        <v>11.4</v>
      </c>
      <c r="O248" s="59">
        <f t="shared" si="89"/>
        <v>112</v>
      </c>
      <c r="P248" s="58">
        <f t="shared" si="90"/>
        <v>-0.39</v>
      </c>
      <c r="Q248" s="64">
        <f t="shared" si="83"/>
        <v>8.9999999999999969E-2</v>
      </c>
      <c r="R248" s="64">
        <f t="shared" si="91"/>
        <v>0</v>
      </c>
      <c r="S248" s="26">
        <f t="shared" si="76"/>
        <v>1</v>
      </c>
      <c r="T248" s="26">
        <f t="shared" si="81"/>
        <v>10</v>
      </c>
      <c r="U248" s="23">
        <f t="shared" si="77"/>
        <v>0</v>
      </c>
      <c r="V248" s="19" t="str">
        <f t="shared" si="78"/>
        <v>АА</v>
      </c>
      <c r="W248" s="23">
        <f t="shared" si="79"/>
        <v>0</v>
      </c>
      <c r="X248" s="17">
        <f t="shared" si="80"/>
        <v>0</v>
      </c>
      <c r="Y248" s="1"/>
      <c r="Z248" s="134"/>
      <c r="AA248" s="509"/>
    </row>
    <row r="249" spans="2:27" ht="15" hidden="1" customHeight="1" outlineLevel="2" x14ac:dyDescent="0.25">
      <c r="B249" s="146">
        <v>212</v>
      </c>
      <c r="C249" s="148" t="s">
        <v>357</v>
      </c>
      <c r="D249" s="140">
        <f>Лист2!V656</f>
        <v>1437.3429999999998</v>
      </c>
      <c r="E249" s="140">
        <f>Лист2!W656</f>
        <v>1315.8842999999999</v>
      </c>
      <c r="F249" s="140">
        <f>Лист2!X656</f>
        <v>859.00289999999995</v>
      </c>
      <c r="G249" s="10">
        <f t="shared" si="84"/>
        <v>0.92</v>
      </c>
      <c r="H249" s="58">
        <f t="shared" si="85"/>
        <v>-7.999999999999996E-2</v>
      </c>
      <c r="I249" s="3">
        <f t="shared" si="82"/>
        <v>119</v>
      </c>
      <c r="J249" s="58">
        <f t="shared" si="86"/>
        <v>-0.08</v>
      </c>
      <c r="K249" s="211">
        <v>9522.2152800000003</v>
      </c>
      <c r="L249" s="109">
        <f t="shared" si="87"/>
        <v>7.2</v>
      </c>
      <c r="M249" s="58">
        <f t="shared" si="88"/>
        <v>0.54</v>
      </c>
      <c r="N249" s="116">
        <f>Лист2!U656</f>
        <v>7</v>
      </c>
      <c r="O249" s="59">
        <f t="shared" si="89"/>
        <v>188</v>
      </c>
      <c r="P249" s="58">
        <f t="shared" si="90"/>
        <v>0.03</v>
      </c>
      <c r="Q249" s="64">
        <f t="shared" si="83"/>
        <v>-0.15999999999999998</v>
      </c>
      <c r="R249" s="64">
        <f t="shared" si="91"/>
        <v>0.57000000000000006</v>
      </c>
      <c r="S249" s="26">
        <f t="shared" si="76"/>
        <v>2</v>
      </c>
      <c r="T249" s="26">
        <f t="shared" si="81"/>
        <v>10</v>
      </c>
      <c r="U249" s="23">
        <f t="shared" si="77"/>
        <v>0</v>
      </c>
      <c r="V249" s="19">
        <f t="shared" si="78"/>
        <v>0</v>
      </c>
      <c r="W249" s="23">
        <f t="shared" si="79"/>
        <v>0</v>
      </c>
      <c r="X249" s="17" t="str">
        <f t="shared" si="80"/>
        <v>ВА</v>
      </c>
      <c r="Y249" s="1"/>
      <c r="Z249" s="134"/>
      <c r="AA249" s="509"/>
    </row>
    <row r="250" spans="2:27" ht="15" hidden="1" customHeight="1" outlineLevel="2" x14ac:dyDescent="0.25">
      <c r="B250" s="146">
        <v>213</v>
      </c>
      <c r="C250" s="148" t="s">
        <v>358</v>
      </c>
      <c r="D250" s="140">
        <f>Лист2!V659</f>
        <v>1485.7057</v>
      </c>
      <c r="E250" s="140">
        <f>Лист2!W659</f>
        <v>1194.7583</v>
      </c>
      <c r="F250" s="140">
        <f>Лист2!X659</f>
        <v>1318.4996000000001</v>
      </c>
      <c r="G250" s="10">
        <f t="shared" si="84"/>
        <v>0.8</v>
      </c>
      <c r="H250" s="58">
        <f t="shared" si="85"/>
        <v>-0.19999999999999996</v>
      </c>
      <c r="I250" s="3">
        <f t="shared" si="82"/>
        <v>201</v>
      </c>
      <c r="J250" s="58">
        <f t="shared" si="86"/>
        <v>-0.83</v>
      </c>
      <c r="K250" s="211">
        <v>11502.71859</v>
      </c>
      <c r="L250" s="109">
        <f t="shared" si="87"/>
        <v>9.6</v>
      </c>
      <c r="M250" s="58">
        <f t="shared" si="88"/>
        <v>0.38</v>
      </c>
      <c r="N250" s="116">
        <f>Лист2!U659</f>
        <v>8.6</v>
      </c>
      <c r="O250" s="59">
        <f t="shared" si="89"/>
        <v>139</v>
      </c>
      <c r="P250" s="58">
        <f t="shared" si="90"/>
        <v>-0.24</v>
      </c>
      <c r="Q250" s="64">
        <f t="shared" si="83"/>
        <v>-1.0299999999999998</v>
      </c>
      <c r="R250" s="64">
        <f t="shared" si="91"/>
        <v>0.14000000000000001</v>
      </c>
      <c r="S250" s="26">
        <f t="shared" si="76"/>
        <v>2</v>
      </c>
      <c r="T250" s="26">
        <f t="shared" si="81"/>
        <v>10</v>
      </c>
      <c r="U250" s="23">
        <f t="shared" si="77"/>
        <v>0</v>
      </c>
      <c r="V250" s="19">
        <f t="shared" si="78"/>
        <v>0</v>
      </c>
      <c r="W250" s="23">
        <f t="shared" si="79"/>
        <v>0</v>
      </c>
      <c r="X250" s="17" t="str">
        <f t="shared" si="80"/>
        <v>ВА</v>
      </c>
      <c r="Y250" s="1"/>
      <c r="Z250" s="134"/>
      <c r="AA250" s="509"/>
    </row>
    <row r="251" spans="2:27" ht="15" hidden="1" customHeight="1" outlineLevel="2" x14ac:dyDescent="0.25">
      <c r="B251" s="146">
        <v>214</v>
      </c>
      <c r="C251" s="148" t="s">
        <v>359</v>
      </c>
      <c r="D251" s="140">
        <f>Лист2!V663</f>
        <v>1169.9494</v>
      </c>
      <c r="E251" s="140">
        <f>Лист2!W663</f>
        <v>1059.3648000000001</v>
      </c>
      <c r="F251" s="140">
        <f>Лист2!X663</f>
        <v>656.47849999999994</v>
      </c>
      <c r="G251" s="10">
        <f t="shared" si="84"/>
        <v>0.91</v>
      </c>
      <c r="H251" s="58">
        <f t="shared" si="85"/>
        <v>-8.9999999999999969E-2</v>
      </c>
      <c r="I251" s="3">
        <f t="shared" si="82"/>
        <v>113</v>
      </c>
      <c r="J251" s="58">
        <f t="shared" si="86"/>
        <v>-0.03</v>
      </c>
      <c r="K251" s="211">
        <v>16519.324089999998</v>
      </c>
      <c r="L251" s="109">
        <f t="shared" si="87"/>
        <v>15.6</v>
      </c>
      <c r="M251" s="58">
        <f t="shared" si="88"/>
        <v>0</v>
      </c>
      <c r="N251" s="116">
        <f>Лист2!U663</f>
        <v>12.899999999999999</v>
      </c>
      <c r="O251" s="59">
        <f t="shared" si="89"/>
        <v>82</v>
      </c>
      <c r="P251" s="58">
        <f t="shared" si="90"/>
        <v>-0.55000000000000004</v>
      </c>
      <c r="Q251" s="64">
        <f t="shared" si="83"/>
        <v>-0.11999999999999997</v>
      </c>
      <c r="R251" s="64">
        <f t="shared" si="91"/>
        <v>-0.55000000000000004</v>
      </c>
      <c r="S251" s="26">
        <f t="shared" si="76"/>
        <v>2</v>
      </c>
      <c r="T251" s="26">
        <f t="shared" si="81"/>
        <v>20</v>
      </c>
      <c r="U251" s="23">
        <f t="shared" si="77"/>
        <v>0</v>
      </c>
      <c r="V251" s="19">
        <f t="shared" si="78"/>
        <v>0</v>
      </c>
      <c r="W251" s="23" t="str">
        <f t="shared" si="79"/>
        <v>ВВ</v>
      </c>
      <c r="X251" s="17">
        <f t="shared" si="80"/>
        <v>0</v>
      </c>
      <c r="Y251" s="1"/>
      <c r="Z251" s="134"/>
      <c r="AA251" s="509"/>
    </row>
    <row r="252" spans="2:27" ht="15" hidden="1" customHeight="1" outlineLevel="2" x14ac:dyDescent="0.25">
      <c r="B252" s="146">
        <v>215</v>
      </c>
      <c r="C252" s="148" t="s">
        <v>360</v>
      </c>
      <c r="D252" s="140">
        <f>Лист2!V666</f>
        <v>1454.0414000000001</v>
      </c>
      <c r="E252" s="140">
        <f>Лист2!W666</f>
        <v>1331.6542000000002</v>
      </c>
      <c r="F252" s="140">
        <f>Лист2!X666</f>
        <v>875.03629999999998</v>
      </c>
      <c r="G252" s="10">
        <f t="shared" si="84"/>
        <v>0.92</v>
      </c>
      <c r="H252" s="58">
        <f t="shared" si="85"/>
        <v>-7.999999999999996E-2</v>
      </c>
      <c r="I252" s="3">
        <f t="shared" si="82"/>
        <v>120</v>
      </c>
      <c r="J252" s="58">
        <f t="shared" si="86"/>
        <v>-0.09</v>
      </c>
      <c r="K252" s="211">
        <v>10486.55639</v>
      </c>
      <c r="L252" s="109">
        <f t="shared" si="87"/>
        <v>7.9</v>
      </c>
      <c r="M252" s="58">
        <f t="shared" si="88"/>
        <v>0.49</v>
      </c>
      <c r="N252" s="116">
        <f>Лист2!U666</f>
        <v>9.4</v>
      </c>
      <c r="O252" s="59">
        <f t="shared" si="89"/>
        <v>142</v>
      </c>
      <c r="P252" s="58">
        <f t="shared" si="90"/>
        <v>-0.22</v>
      </c>
      <c r="Q252" s="64">
        <f t="shared" si="83"/>
        <v>-0.16999999999999996</v>
      </c>
      <c r="R252" s="64">
        <f t="shared" si="91"/>
        <v>0.27</v>
      </c>
      <c r="S252" s="26">
        <f t="shared" si="76"/>
        <v>2</v>
      </c>
      <c r="T252" s="26">
        <f t="shared" si="81"/>
        <v>10</v>
      </c>
      <c r="U252" s="23">
        <f t="shared" si="77"/>
        <v>0</v>
      </c>
      <c r="V252" s="19">
        <f t="shared" si="78"/>
        <v>0</v>
      </c>
      <c r="W252" s="23">
        <f t="shared" si="79"/>
        <v>0</v>
      </c>
      <c r="X252" s="17" t="str">
        <f t="shared" si="80"/>
        <v>ВА</v>
      </c>
      <c r="Y252" s="1"/>
      <c r="Z252" s="134"/>
      <c r="AA252" s="509"/>
    </row>
    <row r="253" spans="2:27" ht="15" hidden="1" customHeight="1" outlineLevel="2" x14ac:dyDescent="0.25">
      <c r="B253" s="146">
        <v>216</v>
      </c>
      <c r="C253" s="148" t="s">
        <v>361</v>
      </c>
      <c r="D253" s="140">
        <f>Лист2!V672</f>
        <v>563.84010000000001</v>
      </c>
      <c r="E253" s="140">
        <f>Лист2!W672</f>
        <v>554.93979999999999</v>
      </c>
      <c r="F253" s="140">
        <f>Лист2!X672</f>
        <v>200.0462</v>
      </c>
      <c r="G253" s="10">
        <f t="shared" si="84"/>
        <v>0.98</v>
      </c>
      <c r="H253" s="58">
        <f t="shared" si="85"/>
        <v>-2.0000000000000018E-2</v>
      </c>
      <c r="I253" s="3">
        <f t="shared" si="82"/>
        <v>66</v>
      </c>
      <c r="J253" s="58">
        <f t="shared" si="86"/>
        <v>0.4</v>
      </c>
      <c r="K253" s="211">
        <v>7211.5493399999996</v>
      </c>
      <c r="L253" s="109">
        <f t="shared" si="87"/>
        <v>13</v>
      </c>
      <c r="M253" s="58">
        <f t="shared" si="88"/>
        <v>0.17</v>
      </c>
      <c r="N253" s="116">
        <f>Лист2!U672</f>
        <v>6.8</v>
      </c>
      <c r="O253" s="59">
        <f t="shared" si="89"/>
        <v>82</v>
      </c>
      <c r="P253" s="58">
        <f t="shared" si="90"/>
        <v>-0.55000000000000004</v>
      </c>
      <c r="Q253" s="64">
        <f t="shared" si="83"/>
        <v>0.38</v>
      </c>
      <c r="R253" s="64">
        <f t="shared" si="91"/>
        <v>-0.38</v>
      </c>
      <c r="S253" s="26">
        <f t="shared" si="76"/>
        <v>1</v>
      </c>
      <c r="T253" s="26">
        <f t="shared" si="81"/>
        <v>20</v>
      </c>
      <c r="U253" s="23" t="str">
        <f t="shared" si="77"/>
        <v>АВ</v>
      </c>
      <c r="V253" s="19">
        <f t="shared" si="78"/>
        <v>0</v>
      </c>
      <c r="W253" s="23">
        <f t="shared" si="79"/>
        <v>0</v>
      </c>
      <c r="X253" s="17">
        <f t="shared" si="80"/>
        <v>0</v>
      </c>
      <c r="Y253" s="1"/>
      <c r="Z253" s="134"/>
      <c r="AA253" s="509"/>
    </row>
    <row r="254" spans="2:27" ht="15" hidden="1" customHeight="1" outlineLevel="2" x14ac:dyDescent="0.25">
      <c r="B254" s="146">
        <v>217</v>
      </c>
      <c r="C254" s="148" t="s">
        <v>362</v>
      </c>
      <c r="D254" s="140">
        <f>Лист2!V668</f>
        <v>1820.2953000000002</v>
      </c>
      <c r="E254" s="140">
        <f>Лист2!W668</f>
        <v>1507.9762000000001</v>
      </c>
      <c r="F254" s="140">
        <f>Лист2!X668</f>
        <v>1936.9857</v>
      </c>
      <c r="G254" s="10">
        <f t="shared" si="84"/>
        <v>0.83</v>
      </c>
      <c r="H254" s="58">
        <f t="shared" si="85"/>
        <v>-0.17000000000000004</v>
      </c>
      <c r="I254" s="3">
        <f t="shared" si="82"/>
        <v>234</v>
      </c>
      <c r="J254" s="58">
        <f t="shared" si="86"/>
        <v>-1.1299999999999999</v>
      </c>
      <c r="K254" s="211">
        <v>10950.238549999998</v>
      </c>
      <c r="L254" s="109">
        <f t="shared" si="87"/>
        <v>7.3</v>
      </c>
      <c r="M254" s="58">
        <f t="shared" si="88"/>
        <v>0.53</v>
      </c>
      <c r="N254" s="116">
        <f>Лист2!U668</f>
        <v>10.1</v>
      </c>
      <c r="O254" s="59">
        <f t="shared" si="89"/>
        <v>149</v>
      </c>
      <c r="P254" s="58">
        <f t="shared" si="90"/>
        <v>-0.19</v>
      </c>
      <c r="Q254" s="64">
        <f t="shared" si="83"/>
        <v>-1.2999999999999998</v>
      </c>
      <c r="R254" s="64">
        <f t="shared" si="91"/>
        <v>0.34</v>
      </c>
      <c r="S254" s="26">
        <f t="shared" si="76"/>
        <v>2</v>
      </c>
      <c r="T254" s="26">
        <f t="shared" si="81"/>
        <v>10</v>
      </c>
      <c r="U254" s="23">
        <f t="shared" si="77"/>
        <v>0</v>
      </c>
      <c r="V254" s="19">
        <f t="shared" si="78"/>
        <v>0</v>
      </c>
      <c r="W254" s="23">
        <f t="shared" si="79"/>
        <v>0</v>
      </c>
      <c r="X254" s="17" t="str">
        <f t="shared" si="80"/>
        <v>ВА</v>
      </c>
      <c r="Y254" s="1"/>
      <c r="Z254" s="134"/>
      <c r="AA254" s="509"/>
    </row>
    <row r="255" spans="2:27" ht="15" hidden="1" customHeight="1" outlineLevel="2" x14ac:dyDescent="0.25">
      <c r="B255" s="146">
        <v>218</v>
      </c>
      <c r="C255" s="148" t="s">
        <v>363</v>
      </c>
      <c r="D255" s="140">
        <f>Лист2!V670</f>
        <v>1218.1009999999999</v>
      </c>
      <c r="E255" s="140">
        <f>Лист2!W670</f>
        <v>1125.8726999999999</v>
      </c>
      <c r="F255" s="140">
        <f>Лист2!X670</f>
        <v>1215.0468000000001</v>
      </c>
      <c r="G255" s="10">
        <f t="shared" si="84"/>
        <v>0.92</v>
      </c>
      <c r="H255" s="58">
        <f t="shared" si="85"/>
        <v>-7.999999999999996E-2</v>
      </c>
      <c r="I255" s="3">
        <f t="shared" si="82"/>
        <v>197</v>
      </c>
      <c r="J255" s="58">
        <f t="shared" si="86"/>
        <v>-0.79</v>
      </c>
      <c r="K255" s="211">
        <v>8554.7308499999999</v>
      </c>
      <c r="L255" s="109">
        <f t="shared" si="87"/>
        <v>7.6</v>
      </c>
      <c r="M255" s="58">
        <f t="shared" si="88"/>
        <v>0.51</v>
      </c>
      <c r="N255" s="116">
        <f>Лист2!U670</f>
        <v>7</v>
      </c>
      <c r="O255" s="59">
        <f t="shared" si="89"/>
        <v>161</v>
      </c>
      <c r="P255" s="58">
        <f t="shared" si="90"/>
        <v>-0.12</v>
      </c>
      <c r="Q255" s="64">
        <f t="shared" si="83"/>
        <v>-0.87</v>
      </c>
      <c r="R255" s="64">
        <f t="shared" si="91"/>
        <v>0.39</v>
      </c>
      <c r="S255" s="26">
        <f t="shared" si="76"/>
        <v>2</v>
      </c>
      <c r="T255" s="26">
        <f t="shared" si="81"/>
        <v>10</v>
      </c>
      <c r="U255" s="23">
        <f t="shared" si="77"/>
        <v>0</v>
      </c>
      <c r="V255" s="19">
        <f t="shared" si="78"/>
        <v>0</v>
      </c>
      <c r="W255" s="23">
        <f t="shared" si="79"/>
        <v>0</v>
      </c>
      <c r="X255" s="17" t="str">
        <f t="shared" si="80"/>
        <v>ВА</v>
      </c>
      <c r="Y255" s="1"/>
      <c r="Z255" s="134"/>
      <c r="AA255" s="509"/>
    </row>
    <row r="256" spans="2:27" ht="15" hidden="1" customHeight="1" outlineLevel="2" x14ac:dyDescent="0.25">
      <c r="B256" s="146">
        <v>219</v>
      </c>
      <c r="C256" s="148" t="s">
        <v>364</v>
      </c>
      <c r="D256" s="140">
        <f>Лист2!V673</f>
        <v>3744.3249999999998</v>
      </c>
      <c r="E256" s="140">
        <f>Лист2!W673</f>
        <v>3445.3854000000001</v>
      </c>
      <c r="F256" s="140">
        <f>Лист2!X673</f>
        <v>2027.9299000000001</v>
      </c>
      <c r="G256" s="10">
        <f t="shared" si="84"/>
        <v>0.92</v>
      </c>
      <c r="H256" s="58">
        <f t="shared" si="85"/>
        <v>-7.999999999999996E-2</v>
      </c>
      <c r="I256" s="3">
        <f t="shared" si="82"/>
        <v>107</v>
      </c>
      <c r="J256" s="58">
        <f t="shared" si="86"/>
        <v>0.03</v>
      </c>
      <c r="K256" s="211">
        <v>34891.171409999995</v>
      </c>
      <c r="L256" s="109">
        <f t="shared" si="87"/>
        <v>10.1</v>
      </c>
      <c r="M256" s="58">
        <f t="shared" si="88"/>
        <v>0.35</v>
      </c>
      <c r="N256" s="116">
        <f>Лист2!U673</f>
        <v>13.4</v>
      </c>
      <c r="O256" s="59">
        <f t="shared" si="89"/>
        <v>257</v>
      </c>
      <c r="P256" s="58">
        <f t="shared" si="90"/>
        <v>0.4</v>
      </c>
      <c r="Q256" s="64">
        <f t="shared" si="83"/>
        <v>-4.9999999999999961E-2</v>
      </c>
      <c r="R256" s="64">
        <f t="shared" si="91"/>
        <v>0.75</v>
      </c>
      <c r="S256" s="26">
        <f t="shared" si="76"/>
        <v>2</v>
      </c>
      <c r="T256" s="26">
        <f t="shared" si="81"/>
        <v>10</v>
      </c>
      <c r="U256" s="23">
        <f t="shared" si="77"/>
        <v>0</v>
      </c>
      <c r="V256" s="19">
        <f t="shared" si="78"/>
        <v>0</v>
      </c>
      <c r="W256" s="23">
        <f t="shared" si="79"/>
        <v>0</v>
      </c>
      <c r="X256" s="17" t="str">
        <f t="shared" si="80"/>
        <v>ВА</v>
      </c>
      <c r="Y256" s="1"/>
      <c r="Z256" s="134"/>
      <c r="AA256" s="509"/>
    </row>
    <row r="257" spans="2:27" ht="15" hidden="1" customHeight="1" outlineLevel="2" x14ac:dyDescent="0.25">
      <c r="B257" s="146">
        <v>220</v>
      </c>
      <c r="C257" s="148" t="s">
        <v>365</v>
      </c>
      <c r="D257" s="140">
        <f>Лист2!V674</f>
        <v>8214.2223000000013</v>
      </c>
      <c r="E257" s="140">
        <f>Лист2!W674</f>
        <v>7194.0926999999992</v>
      </c>
      <c r="F257" s="140">
        <f>Лист2!X674</f>
        <v>5850.2088999999996</v>
      </c>
      <c r="G257" s="10">
        <f t="shared" si="84"/>
        <v>0.88</v>
      </c>
      <c r="H257" s="58">
        <f t="shared" si="85"/>
        <v>-0.12</v>
      </c>
      <c r="I257" s="3">
        <f t="shared" si="82"/>
        <v>148</v>
      </c>
      <c r="J257" s="58">
        <f t="shared" si="86"/>
        <v>-0.35</v>
      </c>
      <c r="K257" s="211">
        <v>18543.709620000001</v>
      </c>
      <c r="L257" s="109">
        <f t="shared" si="87"/>
        <v>2.6</v>
      </c>
      <c r="M257" s="58">
        <f t="shared" si="88"/>
        <v>0.83</v>
      </c>
      <c r="N257" s="116">
        <f>Лист2!U674</f>
        <v>27.8</v>
      </c>
      <c r="O257" s="59">
        <f t="shared" si="89"/>
        <v>259</v>
      </c>
      <c r="P257" s="58">
        <f t="shared" si="90"/>
        <v>0.42</v>
      </c>
      <c r="Q257" s="64">
        <f t="shared" si="83"/>
        <v>-0.47</v>
      </c>
      <c r="R257" s="64">
        <f t="shared" si="91"/>
        <v>1.25</v>
      </c>
      <c r="S257" s="26">
        <f t="shared" si="76"/>
        <v>2</v>
      </c>
      <c r="T257" s="26">
        <f t="shared" si="81"/>
        <v>10</v>
      </c>
      <c r="U257" s="23">
        <f t="shared" si="77"/>
        <v>0</v>
      </c>
      <c r="V257" s="19">
        <f t="shared" si="78"/>
        <v>0</v>
      </c>
      <c r="W257" s="23">
        <f t="shared" si="79"/>
        <v>0</v>
      </c>
      <c r="X257" s="17" t="str">
        <f t="shared" si="80"/>
        <v>ВА</v>
      </c>
      <c r="Y257" s="1"/>
      <c r="Z257" s="134"/>
      <c r="AA257" s="509"/>
    </row>
    <row r="258" spans="2:27" ht="15" hidden="1" customHeight="1" outlineLevel="2" x14ac:dyDescent="0.25">
      <c r="B258" s="146">
        <v>221</v>
      </c>
      <c r="C258" s="148" t="s">
        <v>366</v>
      </c>
      <c r="D258" s="140">
        <f>Лист2!V676</f>
        <v>4596.7507999999998</v>
      </c>
      <c r="E258" s="140">
        <f>Лист2!W676</f>
        <v>4064.3949000000002</v>
      </c>
      <c r="F258" s="140">
        <f>Лист2!X676</f>
        <v>2821.4263000000001</v>
      </c>
      <c r="G258" s="10">
        <f t="shared" si="84"/>
        <v>0.88</v>
      </c>
      <c r="H258" s="58">
        <f t="shared" si="85"/>
        <v>-0.12</v>
      </c>
      <c r="I258" s="3">
        <f t="shared" si="82"/>
        <v>127</v>
      </c>
      <c r="J258" s="58">
        <f t="shared" si="86"/>
        <v>-0.15</v>
      </c>
      <c r="K258" s="211">
        <v>28151.178929999998</v>
      </c>
      <c r="L258" s="109">
        <f t="shared" si="87"/>
        <v>6.9</v>
      </c>
      <c r="M258" s="58">
        <f t="shared" si="88"/>
        <v>0.56000000000000005</v>
      </c>
      <c r="N258" s="116">
        <f>Лист2!U676</f>
        <v>23.7</v>
      </c>
      <c r="O258" s="59">
        <f t="shared" si="89"/>
        <v>171</v>
      </c>
      <c r="P258" s="58">
        <f t="shared" si="90"/>
        <v>-7.0000000000000007E-2</v>
      </c>
      <c r="Q258" s="64">
        <f t="shared" si="83"/>
        <v>-0.27</v>
      </c>
      <c r="R258" s="64">
        <f t="shared" si="91"/>
        <v>0.49000000000000005</v>
      </c>
      <c r="S258" s="26">
        <f t="shared" si="76"/>
        <v>2</v>
      </c>
      <c r="T258" s="26">
        <f t="shared" si="81"/>
        <v>10</v>
      </c>
      <c r="U258" s="23">
        <f t="shared" si="77"/>
        <v>0</v>
      </c>
      <c r="V258" s="19">
        <f t="shared" si="78"/>
        <v>0</v>
      </c>
      <c r="W258" s="23">
        <f t="shared" si="79"/>
        <v>0</v>
      </c>
      <c r="X258" s="17" t="str">
        <f t="shared" si="80"/>
        <v>ВА</v>
      </c>
      <c r="Y258" s="1"/>
      <c r="Z258" s="134"/>
      <c r="AA258" s="509"/>
    </row>
    <row r="259" spans="2:27" ht="15" hidden="1" customHeight="1" outlineLevel="2" x14ac:dyDescent="0.25">
      <c r="B259" s="146">
        <v>222</v>
      </c>
      <c r="C259" s="148" t="s">
        <v>367</v>
      </c>
      <c r="D259" s="140">
        <f>Лист2!V678</f>
        <v>4633.2736999999997</v>
      </c>
      <c r="E259" s="140">
        <f>Лист2!W678</f>
        <v>4140.7160000000003</v>
      </c>
      <c r="F259" s="140">
        <f>Лист2!X678</f>
        <v>2836.9076999999997</v>
      </c>
      <c r="G259" s="10">
        <f t="shared" si="84"/>
        <v>0.89</v>
      </c>
      <c r="H259" s="58">
        <f t="shared" si="85"/>
        <v>-0.10999999999999999</v>
      </c>
      <c r="I259" s="3">
        <f t="shared" si="82"/>
        <v>125</v>
      </c>
      <c r="J259" s="58">
        <f t="shared" si="86"/>
        <v>-0.14000000000000001</v>
      </c>
      <c r="K259" s="211">
        <v>23132.065609999998</v>
      </c>
      <c r="L259" s="109">
        <f t="shared" si="87"/>
        <v>5.6</v>
      </c>
      <c r="M259" s="58">
        <f t="shared" si="88"/>
        <v>0.64</v>
      </c>
      <c r="N259" s="116">
        <f>Лист2!U678</f>
        <v>18.600000000000001</v>
      </c>
      <c r="O259" s="59">
        <f t="shared" si="89"/>
        <v>223</v>
      </c>
      <c r="P259" s="58">
        <f t="shared" si="90"/>
        <v>0.22</v>
      </c>
      <c r="Q259" s="64">
        <f t="shared" si="83"/>
        <v>-0.25</v>
      </c>
      <c r="R259" s="64">
        <f t="shared" si="91"/>
        <v>0.86</v>
      </c>
      <c r="S259" s="26">
        <f t="shared" si="76"/>
        <v>2</v>
      </c>
      <c r="T259" s="26">
        <f t="shared" si="81"/>
        <v>10</v>
      </c>
      <c r="U259" s="23">
        <f t="shared" si="77"/>
        <v>0</v>
      </c>
      <c r="V259" s="19">
        <f t="shared" si="78"/>
        <v>0</v>
      </c>
      <c r="W259" s="23">
        <f t="shared" si="79"/>
        <v>0</v>
      </c>
      <c r="X259" s="17" t="str">
        <f t="shared" si="80"/>
        <v>ВА</v>
      </c>
      <c r="Y259" s="1"/>
      <c r="Z259" s="134"/>
      <c r="AA259" s="509"/>
    </row>
    <row r="260" spans="2:27" ht="15.75" hidden="1" customHeight="1" outlineLevel="2" thickBot="1" x14ac:dyDescent="0.3">
      <c r="B260" s="152">
        <v>223</v>
      </c>
      <c r="C260" s="205" t="s">
        <v>368</v>
      </c>
      <c r="D260" s="203">
        <f>Лист2!V680</f>
        <v>3958.8240999999998</v>
      </c>
      <c r="E260" s="203">
        <f>Лист2!W680</f>
        <v>3579.665</v>
      </c>
      <c r="F260" s="203">
        <f>Лист2!X680</f>
        <v>2019.1110999999999</v>
      </c>
      <c r="G260" s="192">
        <f t="shared" si="84"/>
        <v>0.9</v>
      </c>
      <c r="H260" s="193">
        <f t="shared" si="85"/>
        <v>-9.9999999999999978E-2</v>
      </c>
      <c r="I260" s="194">
        <f t="shared" si="82"/>
        <v>103</v>
      </c>
      <c r="J260" s="193">
        <f t="shared" si="86"/>
        <v>0.06</v>
      </c>
      <c r="K260" s="210">
        <v>23762.672979999999</v>
      </c>
      <c r="L260" s="195">
        <f t="shared" si="87"/>
        <v>6.6</v>
      </c>
      <c r="M260" s="193">
        <f t="shared" si="88"/>
        <v>0.57999999999999996</v>
      </c>
      <c r="N260" s="196">
        <f>Лист2!U680</f>
        <v>19.600000000000001</v>
      </c>
      <c r="O260" s="197">
        <f t="shared" si="89"/>
        <v>183</v>
      </c>
      <c r="P260" s="193">
        <f t="shared" si="90"/>
        <v>0</v>
      </c>
      <c r="Q260" s="198">
        <f t="shared" si="83"/>
        <v>-3.999999999999998E-2</v>
      </c>
      <c r="R260" s="198">
        <f t="shared" si="91"/>
        <v>0.57999999999999996</v>
      </c>
      <c r="S260" s="199">
        <f t="shared" si="76"/>
        <v>2</v>
      </c>
      <c r="T260" s="199">
        <f t="shared" si="81"/>
        <v>10</v>
      </c>
      <c r="U260" s="200">
        <f t="shared" si="77"/>
        <v>0</v>
      </c>
      <c r="V260" s="201">
        <f t="shared" si="78"/>
        <v>0</v>
      </c>
      <c r="W260" s="200">
        <f t="shared" si="79"/>
        <v>0</v>
      </c>
      <c r="X260" s="202" t="str">
        <f t="shared" si="80"/>
        <v>ВА</v>
      </c>
      <c r="Y260" s="1"/>
      <c r="Z260" s="134"/>
      <c r="AA260" s="509"/>
    </row>
    <row r="261" spans="2:27" ht="15" hidden="1" customHeight="1" outlineLevel="2" x14ac:dyDescent="0.25">
      <c r="B261" s="185">
        <v>224</v>
      </c>
      <c r="C261" s="186" t="s">
        <v>369</v>
      </c>
      <c r="D261" s="141">
        <f>Лист2!V700</f>
        <v>641.72109999999998</v>
      </c>
      <c r="E261" s="141">
        <f>Лист2!W700</f>
        <v>582.6925</v>
      </c>
      <c r="F261" s="141">
        <f>Лист2!X700</f>
        <v>478.09379999999999</v>
      </c>
      <c r="G261" s="184">
        <f t="shared" si="84"/>
        <v>0.91</v>
      </c>
      <c r="H261" s="183">
        <f t="shared" si="85"/>
        <v>-8.9999999999999969E-2</v>
      </c>
      <c r="I261" s="182">
        <f t="shared" si="82"/>
        <v>150</v>
      </c>
      <c r="J261" s="183">
        <f t="shared" si="86"/>
        <v>-0.36</v>
      </c>
      <c r="K261" s="204">
        <v>6213.8967299999995</v>
      </c>
      <c r="L261" s="181">
        <f t="shared" si="87"/>
        <v>10.7</v>
      </c>
      <c r="M261" s="183">
        <f t="shared" si="88"/>
        <v>0.31</v>
      </c>
      <c r="N261" s="180">
        <f>Лист2!U700</f>
        <v>6.1</v>
      </c>
      <c r="O261" s="179">
        <f t="shared" si="89"/>
        <v>96</v>
      </c>
      <c r="P261" s="183">
        <f t="shared" si="90"/>
        <v>-0.48</v>
      </c>
      <c r="Q261" s="178">
        <f t="shared" si="83"/>
        <v>-0.44999999999999996</v>
      </c>
      <c r="R261" s="178">
        <f t="shared" si="91"/>
        <v>-0.16999999999999998</v>
      </c>
      <c r="S261" s="177">
        <f t="shared" si="76"/>
        <v>2</v>
      </c>
      <c r="T261" s="177">
        <f t="shared" si="81"/>
        <v>20</v>
      </c>
      <c r="U261" s="176">
        <f t="shared" si="77"/>
        <v>0</v>
      </c>
      <c r="V261" s="175">
        <f t="shared" si="78"/>
        <v>0</v>
      </c>
      <c r="W261" s="176" t="str">
        <f t="shared" si="79"/>
        <v>ВВ</v>
      </c>
      <c r="X261" s="174">
        <f t="shared" si="80"/>
        <v>0</v>
      </c>
      <c r="Y261" s="1"/>
      <c r="Z261" s="134"/>
      <c r="AA261" s="509"/>
    </row>
    <row r="262" spans="2:27" ht="15" hidden="1" customHeight="1" outlineLevel="2" x14ac:dyDescent="0.25">
      <c r="B262" s="146">
        <v>225</v>
      </c>
      <c r="C262" s="148" t="s">
        <v>370</v>
      </c>
      <c r="D262" s="140">
        <f>Лист2!V682</f>
        <v>732.12019999999995</v>
      </c>
      <c r="E262" s="140">
        <f>Лист2!W682</f>
        <v>660.09310000000005</v>
      </c>
      <c r="F262" s="140">
        <f>Лист2!X682</f>
        <v>632.94560000000001</v>
      </c>
      <c r="G262" s="10">
        <f t="shared" si="84"/>
        <v>0.9</v>
      </c>
      <c r="H262" s="58">
        <f t="shared" si="85"/>
        <v>-9.9999999999999978E-2</v>
      </c>
      <c r="I262" s="3">
        <f t="shared" si="82"/>
        <v>175</v>
      </c>
      <c r="J262" s="58">
        <f t="shared" si="86"/>
        <v>-0.59</v>
      </c>
      <c r="K262" s="211">
        <v>9317.4194200000002</v>
      </c>
      <c r="L262" s="109">
        <f t="shared" si="87"/>
        <v>14.1</v>
      </c>
      <c r="M262" s="58">
        <f t="shared" si="88"/>
        <v>0.1</v>
      </c>
      <c r="N262" s="116">
        <f>Лист2!U682</f>
        <v>6.4</v>
      </c>
      <c r="O262" s="59">
        <f t="shared" si="89"/>
        <v>103</v>
      </c>
      <c r="P262" s="58">
        <f t="shared" si="90"/>
        <v>-0.44</v>
      </c>
      <c r="Q262" s="64">
        <f t="shared" si="83"/>
        <v>-0.69</v>
      </c>
      <c r="R262" s="64">
        <f t="shared" si="91"/>
        <v>-0.33999999999999997</v>
      </c>
      <c r="S262" s="26">
        <f t="shared" si="76"/>
        <v>2</v>
      </c>
      <c r="T262" s="26">
        <f t="shared" si="81"/>
        <v>20</v>
      </c>
      <c r="U262" s="23">
        <f t="shared" si="77"/>
        <v>0</v>
      </c>
      <c r="V262" s="19">
        <f t="shared" si="78"/>
        <v>0</v>
      </c>
      <c r="W262" s="23" t="str">
        <f t="shared" si="79"/>
        <v>ВВ</v>
      </c>
      <c r="X262" s="17">
        <f t="shared" si="80"/>
        <v>0</v>
      </c>
      <c r="Y262" s="1"/>
      <c r="Z262" s="134"/>
      <c r="AA262" s="509"/>
    </row>
    <row r="263" spans="2:27" ht="15" hidden="1" customHeight="1" outlineLevel="2" x14ac:dyDescent="0.25">
      <c r="B263" s="146">
        <v>226</v>
      </c>
      <c r="C263" s="148" t="s">
        <v>371</v>
      </c>
      <c r="D263" s="140">
        <f>Лист2!V686</f>
        <v>813.00729999999999</v>
      </c>
      <c r="E263" s="140">
        <f>Лист2!W686</f>
        <v>749.26859999999999</v>
      </c>
      <c r="F263" s="140">
        <f>Лист2!X686</f>
        <v>525.26170000000002</v>
      </c>
      <c r="G263" s="10">
        <f t="shared" si="84"/>
        <v>0.92</v>
      </c>
      <c r="H263" s="58">
        <f t="shared" si="85"/>
        <v>-7.999999999999996E-2</v>
      </c>
      <c r="I263" s="3">
        <f t="shared" si="82"/>
        <v>128</v>
      </c>
      <c r="J263" s="58">
        <f t="shared" si="86"/>
        <v>-0.16</v>
      </c>
      <c r="K263" s="211">
        <v>8788.5963000000011</v>
      </c>
      <c r="L263" s="109">
        <f t="shared" si="87"/>
        <v>11.7</v>
      </c>
      <c r="M263" s="58">
        <f t="shared" si="88"/>
        <v>0.25</v>
      </c>
      <c r="N263" s="116">
        <f>Лист2!U686</f>
        <v>5</v>
      </c>
      <c r="O263" s="59">
        <f t="shared" si="89"/>
        <v>150</v>
      </c>
      <c r="P263" s="58">
        <f t="shared" si="90"/>
        <v>-0.18</v>
      </c>
      <c r="Q263" s="64">
        <f t="shared" si="83"/>
        <v>-0.23999999999999996</v>
      </c>
      <c r="R263" s="64">
        <f t="shared" si="91"/>
        <v>7.0000000000000007E-2</v>
      </c>
      <c r="S263" s="26">
        <f t="shared" si="76"/>
        <v>2</v>
      </c>
      <c r="T263" s="26">
        <f t="shared" si="81"/>
        <v>10</v>
      </c>
      <c r="U263" s="23">
        <f t="shared" si="77"/>
        <v>0</v>
      </c>
      <c r="V263" s="19">
        <f t="shared" si="78"/>
        <v>0</v>
      </c>
      <c r="W263" s="23">
        <f t="shared" si="79"/>
        <v>0</v>
      </c>
      <c r="X263" s="17" t="str">
        <f t="shared" si="80"/>
        <v>ВА</v>
      </c>
      <c r="Y263" s="1"/>
      <c r="Z263" s="134"/>
      <c r="AA263" s="509"/>
    </row>
    <row r="264" spans="2:27" ht="15" hidden="1" customHeight="1" outlineLevel="2" x14ac:dyDescent="0.25">
      <c r="B264" s="146">
        <v>227</v>
      </c>
      <c r="C264" s="148" t="s">
        <v>372</v>
      </c>
      <c r="D264" s="140">
        <f>Лист2!V689</f>
        <v>1411.4333999999999</v>
      </c>
      <c r="E264" s="140">
        <f>Лист2!W689</f>
        <v>1096.0135</v>
      </c>
      <c r="F264" s="140">
        <f>Лист2!X689</f>
        <v>1623.6177</v>
      </c>
      <c r="G264" s="10">
        <f t="shared" si="84"/>
        <v>0.78</v>
      </c>
      <c r="H264" s="58">
        <f t="shared" si="85"/>
        <v>-0.21999999999999997</v>
      </c>
      <c r="I264" s="3">
        <f t="shared" si="82"/>
        <v>270</v>
      </c>
      <c r="J264" s="58">
        <f t="shared" si="86"/>
        <v>-1.45</v>
      </c>
      <c r="K264" s="211">
        <v>9575.5494299999991</v>
      </c>
      <c r="L264" s="109">
        <f t="shared" si="87"/>
        <v>8.6999999999999993</v>
      </c>
      <c r="M264" s="58">
        <f t="shared" si="88"/>
        <v>0.44</v>
      </c>
      <c r="N264" s="116">
        <f>Лист2!U689</f>
        <v>7</v>
      </c>
      <c r="O264" s="59">
        <f t="shared" si="89"/>
        <v>157</v>
      </c>
      <c r="P264" s="58">
        <f t="shared" si="90"/>
        <v>-0.14000000000000001</v>
      </c>
      <c r="Q264" s="64">
        <f t="shared" si="83"/>
        <v>-1.67</v>
      </c>
      <c r="R264" s="64">
        <f t="shared" si="91"/>
        <v>0.3</v>
      </c>
      <c r="S264" s="26">
        <f t="shared" si="76"/>
        <v>2</v>
      </c>
      <c r="T264" s="26">
        <f t="shared" si="81"/>
        <v>10</v>
      </c>
      <c r="U264" s="23">
        <f t="shared" si="77"/>
        <v>0</v>
      </c>
      <c r="V264" s="19">
        <f t="shared" si="78"/>
        <v>0</v>
      </c>
      <c r="W264" s="23">
        <f t="shared" si="79"/>
        <v>0</v>
      </c>
      <c r="X264" s="17" t="str">
        <f t="shared" si="80"/>
        <v>ВА</v>
      </c>
      <c r="Y264" s="1"/>
      <c r="Z264" s="134"/>
      <c r="AA264" s="509"/>
    </row>
    <row r="265" spans="2:27" ht="15" hidden="1" customHeight="1" outlineLevel="2" x14ac:dyDescent="0.25">
      <c r="B265" s="146">
        <v>228</v>
      </c>
      <c r="C265" s="148" t="s">
        <v>373</v>
      </c>
      <c r="D265" s="140">
        <f>Лист2!V692</f>
        <v>1546.7915</v>
      </c>
      <c r="E265" s="140">
        <f>Лист2!W692</f>
        <v>1389.2811999999999</v>
      </c>
      <c r="F265" s="140">
        <f>Лист2!X692</f>
        <v>1501.3744999999999</v>
      </c>
      <c r="G265" s="10">
        <f t="shared" si="84"/>
        <v>0.9</v>
      </c>
      <c r="H265" s="58">
        <f t="shared" si="85"/>
        <v>-9.9999999999999978E-2</v>
      </c>
      <c r="I265" s="3">
        <f t="shared" si="82"/>
        <v>197</v>
      </c>
      <c r="J265" s="58">
        <f t="shared" si="86"/>
        <v>-0.79</v>
      </c>
      <c r="K265" s="211">
        <v>11453.825500000001</v>
      </c>
      <c r="L265" s="109">
        <f t="shared" si="87"/>
        <v>8.1999999999999993</v>
      </c>
      <c r="M265" s="58">
        <f t="shared" si="88"/>
        <v>0.47</v>
      </c>
      <c r="N265" s="116">
        <f>Лист2!U692</f>
        <v>11</v>
      </c>
      <c r="O265" s="59">
        <f t="shared" si="89"/>
        <v>126</v>
      </c>
      <c r="P265" s="58">
        <f t="shared" si="90"/>
        <v>-0.31</v>
      </c>
      <c r="Q265" s="64">
        <f t="shared" si="83"/>
        <v>-0.89</v>
      </c>
      <c r="R265" s="64">
        <f t="shared" si="91"/>
        <v>0.15999999999999998</v>
      </c>
      <c r="S265" s="26">
        <f t="shared" si="76"/>
        <v>2</v>
      </c>
      <c r="T265" s="26">
        <f t="shared" si="81"/>
        <v>10</v>
      </c>
      <c r="U265" s="23">
        <f t="shared" si="77"/>
        <v>0</v>
      </c>
      <c r="V265" s="19">
        <f t="shared" si="78"/>
        <v>0</v>
      </c>
      <c r="W265" s="23">
        <f t="shared" si="79"/>
        <v>0</v>
      </c>
      <c r="X265" s="17" t="str">
        <f t="shared" si="80"/>
        <v>ВА</v>
      </c>
      <c r="Y265" s="1"/>
      <c r="Z265" s="134"/>
      <c r="AA265" s="509"/>
    </row>
    <row r="266" spans="2:27" ht="15" hidden="1" customHeight="1" outlineLevel="2" x14ac:dyDescent="0.25">
      <c r="B266" s="146">
        <v>229</v>
      </c>
      <c r="C266" s="148" t="s">
        <v>374</v>
      </c>
      <c r="D266" s="140">
        <f>Лист2!V694</f>
        <v>1183.0143</v>
      </c>
      <c r="E266" s="140">
        <f>Лист2!W694</f>
        <v>1147.2671</v>
      </c>
      <c r="F266" s="140">
        <f>Лист2!X694</f>
        <v>1194.8232</v>
      </c>
      <c r="G266" s="10">
        <f t="shared" si="84"/>
        <v>0.97</v>
      </c>
      <c r="H266" s="58">
        <f t="shared" si="85"/>
        <v>-3.0000000000000027E-2</v>
      </c>
      <c r="I266" s="3">
        <f t="shared" si="82"/>
        <v>190</v>
      </c>
      <c r="J266" s="58">
        <f t="shared" si="86"/>
        <v>-0.73</v>
      </c>
      <c r="K266" s="211">
        <v>10270.638060000001</v>
      </c>
      <c r="L266" s="109">
        <f t="shared" si="87"/>
        <v>9</v>
      </c>
      <c r="M266" s="58">
        <f t="shared" si="88"/>
        <v>0.42</v>
      </c>
      <c r="N266" s="116">
        <f>Лист2!U694</f>
        <v>9</v>
      </c>
      <c r="O266" s="59">
        <f t="shared" si="89"/>
        <v>127</v>
      </c>
      <c r="P266" s="58">
        <f t="shared" si="90"/>
        <v>-0.31</v>
      </c>
      <c r="Q266" s="64">
        <f t="shared" si="83"/>
        <v>-0.76</v>
      </c>
      <c r="R266" s="64">
        <f t="shared" si="91"/>
        <v>0.10999999999999999</v>
      </c>
      <c r="S266" s="26">
        <f t="shared" si="76"/>
        <v>2</v>
      </c>
      <c r="T266" s="26">
        <f t="shared" si="81"/>
        <v>10</v>
      </c>
      <c r="U266" s="23">
        <f t="shared" si="77"/>
        <v>0</v>
      </c>
      <c r="V266" s="19">
        <f t="shared" si="78"/>
        <v>0</v>
      </c>
      <c r="W266" s="23">
        <f t="shared" si="79"/>
        <v>0</v>
      </c>
      <c r="X266" s="17" t="str">
        <f t="shared" si="80"/>
        <v>ВА</v>
      </c>
      <c r="Y266" s="1"/>
      <c r="Z266" s="134"/>
      <c r="AA266" s="509"/>
    </row>
    <row r="267" spans="2:27" ht="15" hidden="1" customHeight="1" outlineLevel="2" x14ac:dyDescent="0.25">
      <c r="B267" s="146">
        <v>230</v>
      </c>
      <c r="C267" s="148" t="s">
        <v>375</v>
      </c>
      <c r="D267" s="140">
        <f>Лист2!V696</f>
        <v>1575.0250000000001</v>
      </c>
      <c r="E267" s="140">
        <f>Лист2!W696</f>
        <v>1352.5037</v>
      </c>
      <c r="F267" s="140">
        <f>Лист2!X696</f>
        <v>1377.3773999999999</v>
      </c>
      <c r="G267" s="10">
        <f t="shared" si="84"/>
        <v>0.86</v>
      </c>
      <c r="H267" s="58">
        <f t="shared" si="85"/>
        <v>-0.14000000000000001</v>
      </c>
      <c r="I267" s="3">
        <f t="shared" si="82"/>
        <v>186</v>
      </c>
      <c r="J267" s="58">
        <f t="shared" si="86"/>
        <v>-0.69</v>
      </c>
      <c r="K267" s="211">
        <v>11087.30041</v>
      </c>
      <c r="L267" s="109">
        <f t="shared" si="87"/>
        <v>8.1999999999999993</v>
      </c>
      <c r="M267" s="58">
        <f t="shared" si="88"/>
        <v>0.47</v>
      </c>
      <c r="N267" s="116">
        <f>Лист2!U696</f>
        <v>9.9</v>
      </c>
      <c r="O267" s="59">
        <f t="shared" si="89"/>
        <v>137</v>
      </c>
      <c r="P267" s="58">
        <f t="shared" si="90"/>
        <v>-0.25</v>
      </c>
      <c r="Q267" s="64">
        <f t="shared" si="83"/>
        <v>-0.83</v>
      </c>
      <c r="R267" s="64">
        <f t="shared" si="91"/>
        <v>0.21999999999999997</v>
      </c>
      <c r="S267" s="26">
        <f t="shared" si="76"/>
        <v>2</v>
      </c>
      <c r="T267" s="26">
        <f t="shared" si="81"/>
        <v>10</v>
      </c>
      <c r="U267" s="23">
        <f t="shared" si="77"/>
        <v>0</v>
      </c>
      <c r="V267" s="19">
        <f t="shared" si="78"/>
        <v>0</v>
      </c>
      <c r="W267" s="23">
        <f t="shared" si="79"/>
        <v>0</v>
      </c>
      <c r="X267" s="17" t="str">
        <f t="shared" si="80"/>
        <v>ВА</v>
      </c>
      <c r="Y267" s="1"/>
      <c r="Z267" s="134"/>
      <c r="AA267" s="509"/>
    </row>
    <row r="268" spans="2:27" ht="15" hidden="1" customHeight="1" outlineLevel="2" x14ac:dyDescent="0.25">
      <c r="B268" s="146">
        <v>231</v>
      </c>
      <c r="C268" s="148" t="s">
        <v>376</v>
      </c>
      <c r="D268" s="140">
        <f>Лист2!V701</f>
        <v>4908.1162999999997</v>
      </c>
      <c r="E268" s="140">
        <f>Лист2!W701</f>
        <v>4041.1676000000002</v>
      </c>
      <c r="F268" s="140">
        <f>Лист2!X701</f>
        <v>6089.1790000000001</v>
      </c>
      <c r="G268" s="10">
        <f t="shared" si="84"/>
        <v>0.82</v>
      </c>
      <c r="H268" s="58">
        <f t="shared" si="85"/>
        <v>-0.18000000000000005</v>
      </c>
      <c r="I268" s="3">
        <f t="shared" si="82"/>
        <v>275</v>
      </c>
      <c r="J268" s="58">
        <f t="shared" si="86"/>
        <v>-1.5</v>
      </c>
      <c r="K268" s="211">
        <v>30544.001970000001</v>
      </c>
      <c r="L268" s="109">
        <f t="shared" si="87"/>
        <v>7.6</v>
      </c>
      <c r="M268" s="58">
        <f t="shared" si="88"/>
        <v>0.51</v>
      </c>
      <c r="N268" s="116">
        <f>Лист2!U701</f>
        <v>27.7</v>
      </c>
      <c r="O268" s="59">
        <f t="shared" si="89"/>
        <v>146</v>
      </c>
      <c r="P268" s="58">
        <f t="shared" si="90"/>
        <v>-0.2</v>
      </c>
      <c r="Q268" s="64">
        <f t="shared" si="83"/>
        <v>-1.6800000000000002</v>
      </c>
      <c r="R268" s="64">
        <f t="shared" si="91"/>
        <v>0.31</v>
      </c>
      <c r="S268" s="26">
        <f t="shared" si="76"/>
        <v>2</v>
      </c>
      <c r="T268" s="26">
        <f t="shared" si="81"/>
        <v>10</v>
      </c>
      <c r="U268" s="23">
        <f t="shared" si="77"/>
        <v>0</v>
      </c>
      <c r="V268" s="19">
        <f t="shared" si="78"/>
        <v>0</v>
      </c>
      <c r="W268" s="23">
        <f t="shared" si="79"/>
        <v>0</v>
      </c>
      <c r="X268" s="17" t="str">
        <f t="shared" si="80"/>
        <v>ВА</v>
      </c>
      <c r="Y268" s="1"/>
      <c r="Z268" s="134"/>
      <c r="AA268" s="509"/>
    </row>
    <row r="269" spans="2:27" ht="15.75" hidden="1" customHeight="1" outlineLevel="2" thickBot="1" x14ac:dyDescent="0.3">
      <c r="B269" s="152">
        <v>232</v>
      </c>
      <c r="C269" s="205" t="s">
        <v>377</v>
      </c>
      <c r="D269" s="191">
        <f>Лист2!V698</f>
        <v>1071.5111000000002</v>
      </c>
      <c r="E269" s="191">
        <f>Лист2!W698</f>
        <v>888.78840000000002</v>
      </c>
      <c r="F269" s="191">
        <f>Лист2!X698</f>
        <v>903.53930000000003</v>
      </c>
      <c r="G269" s="192">
        <f t="shared" si="84"/>
        <v>0.83</v>
      </c>
      <c r="H269" s="193">
        <f t="shared" si="85"/>
        <v>-0.17000000000000004</v>
      </c>
      <c r="I269" s="194">
        <f t="shared" si="82"/>
        <v>186</v>
      </c>
      <c r="J269" s="193">
        <f t="shared" si="86"/>
        <v>-0.69</v>
      </c>
      <c r="K269" s="210">
        <v>9178.5678700000008</v>
      </c>
      <c r="L269" s="195">
        <f t="shared" si="87"/>
        <v>10.3</v>
      </c>
      <c r="M269" s="193">
        <f t="shared" si="88"/>
        <v>0.34</v>
      </c>
      <c r="N269" s="196">
        <f>Лист2!U698</f>
        <v>11</v>
      </c>
      <c r="O269" s="197">
        <f t="shared" si="89"/>
        <v>81</v>
      </c>
      <c r="P269" s="193">
        <f t="shared" si="90"/>
        <v>-0.56000000000000005</v>
      </c>
      <c r="Q269" s="198">
        <f t="shared" si="83"/>
        <v>-0.86</v>
      </c>
      <c r="R269" s="198">
        <f t="shared" si="91"/>
        <v>-0.22000000000000003</v>
      </c>
      <c r="S269" s="199">
        <f t="shared" si="76"/>
        <v>2</v>
      </c>
      <c r="T269" s="199">
        <f t="shared" si="81"/>
        <v>20</v>
      </c>
      <c r="U269" s="200">
        <f t="shared" si="77"/>
        <v>0</v>
      </c>
      <c r="V269" s="201">
        <f t="shared" si="78"/>
        <v>0</v>
      </c>
      <c r="W269" s="200" t="str">
        <f t="shared" si="79"/>
        <v>ВВ</v>
      </c>
      <c r="X269" s="202">
        <f t="shared" si="80"/>
        <v>0</v>
      </c>
      <c r="Y269" s="1"/>
      <c r="Z269" s="134"/>
      <c r="AA269" s="509"/>
    </row>
    <row r="270" spans="2:27" ht="15" hidden="1" customHeight="1" outlineLevel="2" x14ac:dyDescent="0.25">
      <c r="B270" s="185">
        <v>233</v>
      </c>
      <c r="C270" s="186" t="s">
        <v>378</v>
      </c>
      <c r="D270" s="141">
        <f>Лист2!V702</f>
        <v>501.95050000000003</v>
      </c>
      <c r="E270" s="141">
        <f>Лист2!W702</f>
        <v>538.25850000000003</v>
      </c>
      <c r="F270" s="141">
        <f>Лист2!X702</f>
        <v>422.33450000000005</v>
      </c>
      <c r="G270" s="184">
        <f t="shared" si="84"/>
        <v>1.07</v>
      </c>
      <c r="H270" s="183">
        <f t="shared" si="85"/>
        <v>7.0000000000000062E-2</v>
      </c>
      <c r="I270" s="182">
        <f t="shared" si="82"/>
        <v>143</v>
      </c>
      <c r="J270" s="183">
        <f t="shared" si="86"/>
        <v>-0.3</v>
      </c>
      <c r="K270" s="209">
        <v>5444.4454300000007</v>
      </c>
      <c r="L270" s="181">
        <f t="shared" si="87"/>
        <v>10.1</v>
      </c>
      <c r="M270" s="183">
        <f t="shared" si="88"/>
        <v>0.35</v>
      </c>
      <c r="N270" s="180">
        <f>Лист2!U702</f>
        <v>3</v>
      </c>
      <c r="O270" s="179">
        <f t="shared" si="89"/>
        <v>179</v>
      </c>
      <c r="P270" s="183">
        <f t="shared" si="90"/>
        <v>-0.02</v>
      </c>
      <c r="Q270" s="178">
        <f t="shared" si="83"/>
        <v>-0.22999999999999993</v>
      </c>
      <c r="R270" s="178">
        <f t="shared" si="91"/>
        <v>0.32999999999999996</v>
      </c>
      <c r="S270" s="177">
        <f t="shared" si="76"/>
        <v>2</v>
      </c>
      <c r="T270" s="177">
        <f t="shared" si="81"/>
        <v>10</v>
      </c>
      <c r="U270" s="176">
        <f t="shared" si="77"/>
        <v>0</v>
      </c>
      <c r="V270" s="175">
        <f t="shared" si="78"/>
        <v>0</v>
      </c>
      <c r="W270" s="176">
        <f t="shared" si="79"/>
        <v>0</v>
      </c>
      <c r="X270" s="174" t="str">
        <f t="shared" si="80"/>
        <v>ВА</v>
      </c>
      <c r="Y270" s="1"/>
      <c r="Z270" s="134"/>
      <c r="AA270" s="509"/>
    </row>
    <row r="271" spans="2:27" ht="15" hidden="1" customHeight="1" outlineLevel="2" x14ac:dyDescent="0.25">
      <c r="B271" s="146">
        <v>234</v>
      </c>
      <c r="C271" s="148" t="s">
        <v>379</v>
      </c>
      <c r="D271" s="140">
        <f>Лист2!V704</f>
        <v>1034.3915000000002</v>
      </c>
      <c r="E271" s="140">
        <f>Лист2!W704</f>
        <v>913.78620000000001</v>
      </c>
      <c r="F271" s="140">
        <f>Лист2!X704</f>
        <v>1089.0617999999999</v>
      </c>
      <c r="G271" s="10">
        <f t="shared" si="84"/>
        <v>0.88</v>
      </c>
      <c r="H271" s="58">
        <f t="shared" si="85"/>
        <v>-0.12</v>
      </c>
      <c r="I271" s="3">
        <f t="shared" si="82"/>
        <v>218</v>
      </c>
      <c r="J271" s="58">
        <f t="shared" si="86"/>
        <v>-0.98</v>
      </c>
      <c r="K271" s="211">
        <v>11964.445459999999</v>
      </c>
      <c r="L271" s="109">
        <f t="shared" si="87"/>
        <v>13.1</v>
      </c>
      <c r="M271" s="58">
        <f t="shared" si="88"/>
        <v>0.16</v>
      </c>
      <c r="N271" s="116">
        <f>Лист2!U704</f>
        <v>10</v>
      </c>
      <c r="O271" s="59">
        <f t="shared" si="89"/>
        <v>91</v>
      </c>
      <c r="P271" s="58">
        <f t="shared" si="90"/>
        <v>-0.5</v>
      </c>
      <c r="Q271" s="64">
        <f t="shared" si="83"/>
        <v>-1.1000000000000001</v>
      </c>
      <c r="R271" s="64">
        <f t="shared" si="91"/>
        <v>-0.33999999999999997</v>
      </c>
      <c r="S271" s="26">
        <f t="shared" si="76"/>
        <v>2</v>
      </c>
      <c r="T271" s="26">
        <f t="shared" si="81"/>
        <v>20</v>
      </c>
      <c r="U271" s="23">
        <f t="shared" si="77"/>
        <v>0</v>
      </c>
      <c r="V271" s="19">
        <f t="shared" si="78"/>
        <v>0</v>
      </c>
      <c r="W271" s="23" t="str">
        <f t="shared" si="79"/>
        <v>ВВ</v>
      </c>
      <c r="X271" s="17">
        <f t="shared" si="80"/>
        <v>0</v>
      </c>
      <c r="Y271" s="1"/>
      <c r="Z271" s="134"/>
      <c r="AA271" s="509"/>
    </row>
    <row r="272" spans="2:27" ht="15" hidden="1" customHeight="1" outlineLevel="2" x14ac:dyDescent="0.25">
      <c r="B272" s="146">
        <v>235</v>
      </c>
      <c r="C272" s="148" t="s">
        <v>380</v>
      </c>
      <c r="D272" s="140">
        <f>Лист2!V707</f>
        <v>1709.0226</v>
      </c>
      <c r="E272" s="140">
        <f>Лист2!W707</f>
        <v>1488.5055</v>
      </c>
      <c r="F272" s="140">
        <f>Лист2!X707</f>
        <v>1365.8171000000002</v>
      </c>
      <c r="G272" s="10">
        <f t="shared" si="84"/>
        <v>0.87</v>
      </c>
      <c r="H272" s="58">
        <f t="shared" si="85"/>
        <v>-0.13</v>
      </c>
      <c r="I272" s="3">
        <f t="shared" si="82"/>
        <v>167</v>
      </c>
      <c r="J272" s="58">
        <f t="shared" si="86"/>
        <v>-0.52</v>
      </c>
      <c r="K272" s="211">
        <v>17954.32675</v>
      </c>
      <c r="L272" s="109">
        <f t="shared" si="87"/>
        <v>12.1</v>
      </c>
      <c r="M272" s="58">
        <f t="shared" si="88"/>
        <v>0.22</v>
      </c>
      <c r="N272" s="116">
        <f>Лист2!U707</f>
        <v>17</v>
      </c>
      <c r="O272" s="59">
        <f t="shared" si="89"/>
        <v>88</v>
      </c>
      <c r="P272" s="58">
        <f t="shared" si="90"/>
        <v>-0.52</v>
      </c>
      <c r="Q272" s="64">
        <f t="shared" si="83"/>
        <v>-0.65</v>
      </c>
      <c r="R272" s="64">
        <f t="shared" si="91"/>
        <v>-0.30000000000000004</v>
      </c>
      <c r="S272" s="26">
        <f t="shared" si="76"/>
        <v>2</v>
      </c>
      <c r="T272" s="26">
        <f t="shared" si="81"/>
        <v>20</v>
      </c>
      <c r="U272" s="23">
        <f t="shared" si="77"/>
        <v>0</v>
      </c>
      <c r="V272" s="19">
        <f t="shared" si="78"/>
        <v>0</v>
      </c>
      <c r="W272" s="23" t="str">
        <f t="shared" si="79"/>
        <v>ВВ</v>
      </c>
      <c r="X272" s="17">
        <f t="shared" si="80"/>
        <v>0</v>
      </c>
      <c r="Y272" s="1"/>
      <c r="Z272" s="134"/>
      <c r="AA272" s="509"/>
    </row>
    <row r="273" spans="2:27" ht="15" hidden="1" customHeight="1" outlineLevel="2" x14ac:dyDescent="0.25">
      <c r="B273" s="146">
        <v>236</v>
      </c>
      <c r="C273" s="148" t="s">
        <v>381</v>
      </c>
      <c r="D273" s="140">
        <f>Лист2!V709</f>
        <v>719.7476999999999</v>
      </c>
      <c r="E273" s="140">
        <f>Лист2!W709</f>
        <v>563.18470000000002</v>
      </c>
      <c r="F273" s="140">
        <f>Лист2!X709</f>
        <v>1000.3933000000001</v>
      </c>
      <c r="G273" s="10">
        <f t="shared" si="84"/>
        <v>0.78</v>
      </c>
      <c r="H273" s="58">
        <f t="shared" si="85"/>
        <v>-0.21999999999999997</v>
      </c>
      <c r="I273" s="3">
        <f t="shared" si="82"/>
        <v>324</v>
      </c>
      <c r="J273" s="58">
        <f t="shared" si="86"/>
        <v>-1.95</v>
      </c>
      <c r="K273" s="211">
        <v>7711.0973899999999</v>
      </c>
      <c r="L273" s="109">
        <f t="shared" si="87"/>
        <v>13.7</v>
      </c>
      <c r="M273" s="58">
        <f t="shared" si="88"/>
        <v>0.12</v>
      </c>
      <c r="N273" s="116">
        <f>Лист2!U709</f>
        <v>5</v>
      </c>
      <c r="O273" s="59">
        <f t="shared" si="89"/>
        <v>113</v>
      </c>
      <c r="P273" s="58">
        <f t="shared" si="90"/>
        <v>-0.38</v>
      </c>
      <c r="Q273" s="64">
        <f t="shared" si="83"/>
        <v>-2.17</v>
      </c>
      <c r="R273" s="64">
        <f t="shared" si="91"/>
        <v>-0.26</v>
      </c>
      <c r="S273" s="26">
        <f t="shared" si="76"/>
        <v>2</v>
      </c>
      <c r="T273" s="26">
        <f t="shared" si="81"/>
        <v>20</v>
      </c>
      <c r="U273" s="23">
        <f t="shared" si="77"/>
        <v>0</v>
      </c>
      <c r="V273" s="19">
        <f t="shared" si="78"/>
        <v>0</v>
      </c>
      <c r="W273" s="23" t="str">
        <f t="shared" si="79"/>
        <v>ВВ</v>
      </c>
      <c r="X273" s="17">
        <f t="shared" si="80"/>
        <v>0</v>
      </c>
      <c r="Y273" s="1"/>
      <c r="Z273" s="134"/>
      <c r="AA273" s="509"/>
    </row>
    <row r="274" spans="2:27" ht="15" hidden="1" customHeight="1" outlineLevel="2" x14ac:dyDescent="0.25">
      <c r="B274" s="146">
        <v>237</v>
      </c>
      <c r="C274" s="148" t="s">
        <v>382</v>
      </c>
      <c r="D274" s="140">
        <f>Лист2!V712</f>
        <v>853.34889999999996</v>
      </c>
      <c r="E274" s="140">
        <f>Лист2!W712</f>
        <v>845.625</v>
      </c>
      <c r="F274" s="140">
        <f>Лист2!X712</f>
        <v>506.62509999999997</v>
      </c>
      <c r="G274" s="10">
        <f t="shared" si="84"/>
        <v>0.99</v>
      </c>
      <c r="H274" s="58">
        <f t="shared" si="85"/>
        <v>-1.0000000000000009E-2</v>
      </c>
      <c r="I274" s="3">
        <f t="shared" si="82"/>
        <v>109</v>
      </c>
      <c r="J274" s="58">
        <f t="shared" si="86"/>
        <v>0.01</v>
      </c>
      <c r="K274" s="211">
        <v>8959.8832700000003</v>
      </c>
      <c r="L274" s="109">
        <f t="shared" si="87"/>
        <v>10.6</v>
      </c>
      <c r="M274" s="58">
        <f t="shared" si="88"/>
        <v>0.32</v>
      </c>
      <c r="N274" s="116">
        <f>Лист2!U712</f>
        <v>7</v>
      </c>
      <c r="O274" s="59">
        <f t="shared" si="89"/>
        <v>121</v>
      </c>
      <c r="P274" s="58">
        <f t="shared" si="90"/>
        <v>-0.34</v>
      </c>
      <c r="Q274" s="64">
        <f t="shared" si="83"/>
        <v>0</v>
      </c>
      <c r="R274" s="64">
        <f t="shared" si="91"/>
        <v>-2.0000000000000018E-2</v>
      </c>
      <c r="S274" s="26">
        <f t="shared" si="76"/>
        <v>1</v>
      </c>
      <c r="T274" s="26">
        <f t="shared" si="81"/>
        <v>20</v>
      </c>
      <c r="U274" s="23" t="str">
        <f t="shared" si="77"/>
        <v>АВ</v>
      </c>
      <c r="V274" s="19">
        <f t="shared" si="78"/>
        <v>0</v>
      </c>
      <c r="W274" s="23">
        <f t="shared" si="79"/>
        <v>0</v>
      </c>
      <c r="X274" s="17">
        <f t="shared" si="80"/>
        <v>0</v>
      </c>
      <c r="Y274" s="1"/>
      <c r="Z274" s="134"/>
      <c r="AA274" s="509"/>
    </row>
    <row r="275" spans="2:27" ht="15" hidden="1" customHeight="1" outlineLevel="2" x14ac:dyDescent="0.25">
      <c r="B275" s="146">
        <v>238</v>
      </c>
      <c r="C275" s="148" t="s">
        <v>383</v>
      </c>
      <c r="D275" s="140">
        <f>Лист2!V714</f>
        <v>1143.0808</v>
      </c>
      <c r="E275" s="140">
        <f>Лист2!W714</f>
        <v>1046.1904</v>
      </c>
      <c r="F275" s="140">
        <f>Лист2!X714</f>
        <v>1085.0669</v>
      </c>
      <c r="G275" s="10">
        <f t="shared" si="84"/>
        <v>0.92</v>
      </c>
      <c r="H275" s="58">
        <f t="shared" si="85"/>
        <v>-7.999999999999996E-2</v>
      </c>
      <c r="I275" s="3">
        <f t="shared" si="82"/>
        <v>189</v>
      </c>
      <c r="J275" s="58">
        <f t="shared" si="86"/>
        <v>-0.72</v>
      </c>
      <c r="K275" s="211">
        <v>8761.1589899999999</v>
      </c>
      <c r="L275" s="109">
        <f t="shared" si="87"/>
        <v>8.4</v>
      </c>
      <c r="M275" s="58">
        <f t="shared" si="88"/>
        <v>0.46</v>
      </c>
      <c r="N275" s="116">
        <f>Лист2!U714</f>
        <v>7</v>
      </c>
      <c r="O275" s="59">
        <f t="shared" si="89"/>
        <v>149</v>
      </c>
      <c r="P275" s="58">
        <f t="shared" si="90"/>
        <v>-0.19</v>
      </c>
      <c r="Q275" s="64">
        <f t="shared" si="83"/>
        <v>-0.79999999999999993</v>
      </c>
      <c r="R275" s="64">
        <f t="shared" si="91"/>
        <v>0.27</v>
      </c>
      <c r="S275" s="26">
        <f t="shared" si="76"/>
        <v>2</v>
      </c>
      <c r="T275" s="26">
        <f t="shared" si="81"/>
        <v>10</v>
      </c>
      <c r="U275" s="23">
        <f t="shared" si="77"/>
        <v>0</v>
      </c>
      <c r="V275" s="19">
        <f t="shared" si="78"/>
        <v>0</v>
      </c>
      <c r="W275" s="23">
        <f t="shared" si="79"/>
        <v>0</v>
      </c>
      <c r="X275" s="17" t="str">
        <f t="shared" si="80"/>
        <v>ВА</v>
      </c>
      <c r="Y275" s="1"/>
      <c r="Z275" s="134"/>
      <c r="AA275" s="509"/>
    </row>
    <row r="276" spans="2:27" ht="15" hidden="1" customHeight="1" outlineLevel="2" x14ac:dyDescent="0.25">
      <c r="B276" s="146">
        <v>239</v>
      </c>
      <c r="C276" s="148" t="s">
        <v>384</v>
      </c>
      <c r="D276" s="140">
        <f>Лист2!V716</f>
        <v>5707.1058000000003</v>
      </c>
      <c r="E276" s="140">
        <f>Лист2!W716</f>
        <v>4973.5628999999999</v>
      </c>
      <c r="F276" s="140">
        <f>Лист2!X716</f>
        <v>3897.0451000000003</v>
      </c>
      <c r="G276" s="10">
        <f t="shared" si="84"/>
        <v>0.87</v>
      </c>
      <c r="H276" s="58">
        <f t="shared" si="85"/>
        <v>-0.13</v>
      </c>
      <c r="I276" s="3">
        <f t="shared" si="82"/>
        <v>143</v>
      </c>
      <c r="J276" s="58">
        <f t="shared" si="86"/>
        <v>-0.3</v>
      </c>
      <c r="K276" s="211">
        <v>35321.86838</v>
      </c>
      <c r="L276" s="109">
        <f t="shared" si="87"/>
        <v>7.1</v>
      </c>
      <c r="M276" s="58">
        <f t="shared" si="88"/>
        <v>0.54</v>
      </c>
      <c r="N276" s="116">
        <f>Лист2!U716</f>
        <v>32.299999999999997</v>
      </c>
      <c r="O276" s="59">
        <f t="shared" si="89"/>
        <v>154</v>
      </c>
      <c r="P276" s="58">
        <f t="shared" si="90"/>
        <v>-0.16</v>
      </c>
      <c r="Q276" s="64">
        <f t="shared" si="83"/>
        <v>-0.43</v>
      </c>
      <c r="R276" s="64">
        <f t="shared" si="91"/>
        <v>0.38</v>
      </c>
      <c r="S276" s="26">
        <f t="shared" si="76"/>
        <v>2</v>
      </c>
      <c r="T276" s="26">
        <f t="shared" si="81"/>
        <v>10</v>
      </c>
      <c r="U276" s="23">
        <f t="shared" si="77"/>
        <v>0</v>
      </c>
      <c r="V276" s="19">
        <f t="shared" si="78"/>
        <v>0</v>
      </c>
      <c r="W276" s="23">
        <f t="shared" si="79"/>
        <v>0</v>
      </c>
      <c r="X276" s="17" t="str">
        <f t="shared" si="80"/>
        <v>ВА</v>
      </c>
      <c r="Y276" s="1"/>
      <c r="Z276" s="134"/>
      <c r="AA276" s="509"/>
    </row>
    <row r="277" spans="2:27" ht="15" hidden="1" customHeight="1" outlineLevel="2" x14ac:dyDescent="0.25">
      <c r="B277" s="146">
        <v>240</v>
      </c>
      <c r="C277" s="148" t="s">
        <v>385</v>
      </c>
      <c r="D277" s="140">
        <f>Лист2!V718</f>
        <v>1059.2387000000001</v>
      </c>
      <c r="E277" s="140">
        <f>Лист2!W718</f>
        <v>1018.7809999999999</v>
      </c>
      <c r="F277" s="140">
        <f>Лист2!X718</f>
        <v>607.77150000000006</v>
      </c>
      <c r="G277" s="10">
        <f t="shared" si="84"/>
        <v>0.96</v>
      </c>
      <c r="H277" s="58">
        <f t="shared" si="85"/>
        <v>-4.0000000000000036E-2</v>
      </c>
      <c r="I277" s="3">
        <f t="shared" si="82"/>
        <v>109</v>
      </c>
      <c r="J277" s="58">
        <f t="shared" si="86"/>
        <v>0.01</v>
      </c>
      <c r="K277" s="211">
        <v>11967.270919999999</v>
      </c>
      <c r="L277" s="109">
        <f t="shared" si="87"/>
        <v>11.7</v>
      </c>
      <c r="M277" s="58">
        <f t="shared" si="88"/>
        <v>0.25</v>
      </c>
      <c r="N277" s="116">
        <f>Лист2!U718</f>
        <v>11</v>
      </c>
      <c r="O277" s="59">
        <f t="shared" si="89"/>
        <v>93</v>
      </c>
      <c r="P277" s="58">
        <f t="shared" si="90"/>
        <v>-0.49</v>
      </c>
      <c r="Q277" s="64">
        <f t="shared" si="83"/>
        <v>-3.0000000000000034E-2</v>
      </c>
      <c r="R277" s="64">
        <f t="shared" si="91"/>
        <v>-0.24</v>
      </c>
      <c r="S277" s="26">
        <f t="shared" si="76"/>
        <v>2</v>
      </c>
      <c r="T277" s="26">
        <f t="shared" si="81"/>
        <v>20</v>
      </c>
      <c r="U277" s="23">
        <f t="shared" si="77"/>
        <v>0</v>
      </c>
      <c r="V277" s="19">
        <f t="shared" si="78"/>
        <v>0</v>
      </c>
      <c r="W277" s="23" t="str">
        <f t="shared" si="79"/>
        <v>ВВ</v>
      </c>
      <c r="X277" s="17">
        <f t="shared" si="80"/>
        <v>0</v>
      </c>
      <c r="Y277" s="1"/>
      <c r="Z277" s="134"/>
      <c r="AA277" s="509"/>
    </row>
    <row r="278" spans="2:27" ht="15.75" hidden="1" customHeight="1" outlineLevel="2" thickBot="1" x14ac:dyDescent="0.3">
      <c r="B278" s="152">
        <v>241</v>
      </c>
      <c r="C278" s="205" t="s">
        <v>386</v>
      </c>
      <c r="D278" s="191">
        <f>Лист2!V720</f>
        <v>1019.8462</v>
      </c>
      <c r="E278" s="191">
        <f>Лист2!W720</f>
        <v>895.22350000000006</v>
      </c>
      <c r="F278" s="191">
        <f>Лист2!X720</f>
        <v>641.10560000000009</v>
      </c>
      <c r="G278" s="192">
        <f t="shared" si="84"/>
        <v>0.88</v>
      </c>
      <c r="H278" s="193">
        <f t="shared" si="85"/>
        <v>-0.12</v>
      </c>
      <c r="I278" s="194">
        <f t="shared" si="82"/>
        <v>131</v>
      </c>
      <c r="J278" s="193">
        <f t="shared" si="86"/>
        <v>-0.19</v>
      </c>
      <c r="K278" s="210">
        <v>11262.19657</v>
      </c>
      <c r="L278" s="195">
        <f t="shared" si="87"/>
        <v>12.6</v>
      </c>
      <c r="M278" s="193">
        <f t="shared" si="88"/>
        <v>0.19</v>
      </c>
      <c r="N278" s="196">
        <f>Лист2!U720</f>
        <v>10</v>
      </c>
      <c r="O278" s="197">
        <f t="shared" si="89"/>
        <v>90</v>
      </c>
      <c r="P278" s="193">
        <f t="shared" si="90"/>
        <v>-0.51</v>
      </c>
      <c r="Q278" s="198">
        <f t="shared" si="83"/>
        <v>-0.31</v>
      </c>
      <c r="R278" s="198">
        <f t="shared" si="91"/>
        <v>-0.32</v>
      </c>
      <c r="S278" s="199">
        <f t="shared" si="76"/>
        <v>2</v>
      </c>
      <c r="T278" s="199">
        <f t="shared" si="81"/>
        <v>20</v>
      </c>
      <c r="U278" s="200">
        <f t="shared" si="77"/>
        <v>0</v>
      </c>
      <c r="V278" s="201">
        <f t="shared" si="78"/>
        <v>0</v>
      </c>
      <c r="W278" s="200" t="str">
        <f t="shared" si="79"/>
        <v>ВВ</v>
      </c>
      <c r="X278" s="202">
        <f t="shared" si="80"/>
        <v>0</v>
      </c>
      <c r="Y278" s="1"/>
      <c r="Z278" s="134"/>
      <c r="AA278" s="509"/>
    </row>
    <row r="279" spans="2:27" ht="15" hidden="1" customHeight="1" outlineLevel="2" x14ac:dyDescent="0.25">
      <c r="B279" s="185">
        <v>242</v>
      </c>
      <c r="C279" s="186" t="s">
        <v>387</v>
      </c>
      <c r="D279" s="141">
        <f>Лист2!V723</f>
        <v>879.9978000000001</v>
      </c>
      <c r="E279" s="141">
        <f>Лист2!W723</f>
        <v>720.65560000000005</v>
      </c>
      <c r="F279" s="141">
        <f>Лист2!X723</f>
        <v>899.34670000000006</v>
      </c>
      <c r="G279" s="184">
        <f t="shared" si="84"/>
        <v>0.82</v>
      </c>
      <c r="H279" s="183">
        <f t="shared" si="85"/>
        <v>-0.18000000000000005</v>
      </c>
      <c r="I279" s="182">
        <f t="shared" si="82"/>
        <v>228</v>
      </c>
      <c r="J279" s="183">
        <f t="shared" si="86"/>
        <v>-1.07</v>
      </c>
      <c r="K279" s="209">
        <v>14250.271060000001</v>
      </c>
      <c r="L279" s="181">
        <f t="shared" si="87"/>
        <v>19.8</v>
      </c>
      <c r="M279" s="183">
        <f t="shared" si="88"/>
        <v>-0.27</v>
      </c>
      <c r="N279" s="180">
        <f>Лист2!U723</f>
        <v>9.9</v>
      </c>
      <c r="O279" s="179">
        <f t="shared" si="89"/>
        <v>73</v>
      </c>
      <c r="P279" s="183">
        <f t="shared" si="90"/>
        <v>-0.6</v>
      </c>
      <c r="Q279" s="178">
        <f t="shared" si="83"/>
        <v>-1.25</v>
      </c>
      <c r="R279" s="178">
        <f t="shared" si="91"/>
        <v>-0.87</v>
      </c>
      <c r="S279" s="177">
        <f t="shared" si="76"/>
        <v>2</v>
      </c>
      <c r="T279" s="177">
        <f t="shared" si="81"/>
        <v>20</v>
      </c>
      <c r="U279" s="176">
        <f t="shared" si="77"/>
        <v>0</v>
      </c>
      <c r="V279" s="175">
        <f t="shared" si="78"/>
        <v>0</v>
      </c>
      <c r="W279" s="176" t="str">
        <f t="shared" si="79"/>
        <v>ВВ</v>
      </c>
      <c r="X279" s="174">
        <f t="shared" si="80"/>
        <v>0</v>
      </c>
      <c r="Y279" s="1"/>
      <c r="Z279" s="134"/>
      <c r="AA279" s="509"/>
    </row>
    <row r="280" spans="2:27" ht="15" hidden="1" customHeight="1" outlineLevel="2" x14ac:dyDescent="0.25">
      <c r="B280" s="146">
        <v>243</v>
      </c>
      <c r="C280" s="148" t="s">
        <v>388</v>
      </c>
      <c r="D280" s="140">
        <f>Лист2!V727</f>
        <v>1304.9548</v>
      </c>
      <c r="E280" s="140">
        <f>Лист2!W727</f>
        <v>1222.3145999999999</v>
      </c>
      <c r="F280" s="140">
        <f>Лист2!X727</f>
        <v>1473.5261</v>
      </c>
      <c r="G280" s="10">
        <f t="shared" si="84"/>
        <v>0.94</v>
      </c>
      <c r="H280" s="58">
        <f t="shared" si="85"/>
        <v>-6.0000000000000053E-2</v>
      </c>
      <c r="I280" s="3">
        <f t="shared" si="82"/>
        <v>220</v>
      </c>
      <c r="J280" s="58">
        <f t="shared" si="86"/>
        <v>-1</v>
      </c>
      <c r="K280" s="211">
        <v>9873.0899000000009</v>
      </c>
      <c r="L280" s="109">
        <f t="shared" si="87"/>
        <v>8.1</v>
      </c>
      <c r="M280" s="58">
        <f t="shared" si="88"/>
        <v>0.48</v>
      </c>
      <c r="N280" s="116">
        <f>Лист2!U727</f>
        <v>6.5</v>
      </c>
      <c r="O280" s="59">
        <f t="shared" si="89"/>
        <v>188</v>
      </c>
      <c r="P280" s="58">
        <f t="shared" si="90"/>
        <v>0.03</v>
      </c>
      <c r="Q280" s="64">
        <f t="shared" si="83"/>
        <v>-1.06</v>
      </c>
      <c r="R280" s="64">
        <f t="shared" si="91"/>
        <v>0.51</v>
      </c>
      <c r="S280" s="26">
        <f t="shared" si="76"/>
        <v>2</v>
      </c>
      <c r="T280" s="26">
        <f t="shared" si="81"/>
        <v>10</v>
      </c>
      <c r="U280" s="23">
        <f t="shared" si="77"/>
        <v>0</v>
      </c>
      <c r="V280" s="19">
        <f t="shared" si="78"/>
        <v>0</v>
      </c>
      <c r="W280" s="23">
        <f t="shared" si="79"/>
        <v>0</v>
      </c>
      <c r="X280" s="17" t="str">
        <f t="shared" si="80"/>
        <v>ВА</v>
      </c>
      <c r="Y280" s="1"/>
      <c r="Z280" s="134"/>
      <c r="AA280" s="509"/>
    </row>
    <row r="281" spans="2:27" ht="15" hidden="1" customHeight="1" outlineLevel="2" x14ac:dyDescent="0.25">
      <c r="B281" s="146">
        <v>244</v>
      </c>
      <c r="C281" s="148" t="s">
        <v>389</v>
      </c>
      <c r="D281" s="140">
        <f>Лист2!V740</f>
        <v>455.2407</v>
      </c>
      <c r="E281" s="140">
        <f>Лист2!W740</f>
        <v>387.43130000000002</v>
      </c>
      <c r="F281" s="140">
        <f>Лист2!X740</f>
        <v>333.05259999999998</v>
      </c>
      <c r="G281" s="10">
        <f t="shared" si="84"/>
        <v>0.85</v>
      </c>
      <c r="H281" s="58">
        <f t="shared" si="85"/>
        <v>-0.15000000000000002</v>
      </c>
      <c r="I281" s="3">
        <f t="shared" si="82"/>
        <v>157</v>
      </c>
      <c r="J281" s="58">
        <f t="shared" si="86"/>
        <v>-0.43</v>
      </c>
      <c r="K281" s="211">
        <v>5625.8935999999994</v>
      </c>
      <c r="L281" s="109">
        <f t="shared" si="87"/>
        <v>14.5</v>
      </c>
      <c r="M281" s="58">
        <f t="shared" si="88"/>
        <v>7.0000000000000007E-2</v>
      </c>
      <c r="N281" s="116">
        <f>Лист2!U740</f>
        <v>1.3</v>
      </c>
      <c r="O281" s="59">
        <f t="shared" si="89"/>
        <v>298</v>
      </c>
      <c r="P281" s="58">
        <f t="shared" si="90"/>
        <v>0.63</v>
      </c>
      <c r="Q281" s="64">
        <f t="shared" si="83"/>
        <v>-0.58000000000000007</v>
      </c>
      <c r="R281" s="64">
        <f t="shared" si="91"/>
        <v>0.7</v>
      </c>
      <c r="S281" s="26">
        <f t="shared" si="76"/>
        <v>2</v>
      </c>
      <c r="T281" s="26">
        <f t="shared" si="81"/>
        <v>10</v>
      </c>
      <c r="U281" s="23">
        <f t="shared" si="77"/>
        <v>0</v>
      </c>
      <c r="V281" s="19">
        <f t="shared" si="78"/>
        <v>0</v>
      </c>
      <c r="W281" s="23">
        <f t="shared" si="79"/>
        <v>0</v>
      </c>
      <c r="X281" s="17" t="str">
        <f t="shared" si="80"/>
        <v>ВА</v>
      </c>
      <c r="Y281" s="1"/>
      <c r="Z281" s="134"/>
      <c r="AA281" s="509"/>
    </row>
    <row r="282" spans="2:27" ht="15" hidden="1" customHeight="1" outlineLevel="2" x14ac:dyDescent="0.25">
      <c r="B282" s="146">
        <v>245</v>
      </c>
      <c r="C282" s="148" t="s">
        <v>390</v>
      </c>
      <c r="D282" s="140">
        <f>Лист2!V730</f>
        <v>541.01480000000004</v>
      </c>
      <c r="E282" s="140">
        <f>Лист2!W730</f>
        <v>448.51220000000001</v>
      </c>
      <c r="F282" s="140">
        <f>Лист2!X730</f>
        <v>722.05009999999993</v>
      </c>
      <c r="G282" s="10">
        <f t="shared" si="84"/>
        <v>0.83</v>
      </c>
      <c r="H282" s="58">
        <f t="shared" si="85"/>
        <v>-0.17000000000000004</v>
      </c>
      <c r="I282" s="3">
        <f t="shared" si="82"/>
        <v>294</v>
      </c>
      <c r="J282" s="58">
        <f t="shared" si="86"/>
        <v>-1.67</v>
      </c>
      <c r="K282" s="211">
        <v>6276.68559</v>
      </c>
      <c r="L282" s="109">
        <f t="shared" si="87"/>
        <v>14</v>
      </c>
      <c r="M282" s="58">
        <f t="shared" si="88"/>
        <v>0.1</v>
      </c>
      <c r="N282" s="116">
        <f>Лист2!U730</f>
        <v>5</v>
      </c>
      <c r="O282" s="59">
        <f t="shared" si="89"/>
        <v>90</v>
      </c>
      <c r="P282" s="58">
        <f t="shared" si="90"/>
        <v>-0.51</v>
      </c>
      <c r="Q282" s="64">
        <f t="shared" si="83"/>
        <v>-1.8399999999999999</v>
      </c>
      <c r="R282" s="64">
        <f t="shared" si="91"/>
        <v>-0.41000000000000003</v>
      </c>
      <c r="S282" s="26">
        <f t="shared" si="76"/>
        <v>2</v>
      </c>
      <c r="T282" s="26">
        <f t="shared" si="81"/>
        <v>20</v>
      </c>
      <c r="U282" s="23">
        <f t="shared" si="77"/>
        <v>0</v>
      </c>
      <c r="V282" s="19">
        <f t="shared" si="78"/>
        <v>0</v>
      </c>
      <c r="W282" s="23" t="str">
        <f t="shared" si="79"/>
        <v>ВВ</v>
      </c>
      <c r="X282" s="17">
        <f t="shared" si="80"/>
        <v>0</v>
      </c>
      <c r="Y282" s="1"/>
      <c r="Z282" s="134"/>
      <c r="AA282" s="509"/>
    </row>
    <row r="283" spans="2:27" ht="15" hidden="1" customHeight="1" outlineLevel="2" x14ac:dyDescent="0.25">
      <c r="B283" s="146">
        <v>246</v>
      </c>
      <c r="C283" s="148" t="s">
        <v>391</v>
      </c>
      <c r="D283" s="140">
        <f>Лист2!V732</f>
        <v>722.26729999999998</v>
      </c>
      <c r="E283" s="140">
        <f>Лист2!W732</f>
        <v>617.77260000000001</v>
      </c>
      <c r="F283" s="140">
        <f>Лист2!X732</f>
        <v>633.33590000000004</v>
      </c>
      <c r="G283" s="10">
        <f t="shared" si="84"/>
        <v>0.86</v>
      </c>
      <c r="H283" s="58">
        <f t="shared" si="85"/>
        <v>-0.14000000000000001</v>
      </c>
      <c r="I283" s="3">
        <f t="shared" si="82"/>
        <v>187</v>
      </c>
      <c r="J283" s="58">
        <f t="shared" si="86"/>
        <v>-0.7</v>
      </c>
      <c r="K283" s="211">
        <v>9708.2998599999992</v>
      </c>
      <c r="L283" s="109">
        <f t="shared" si="87"/>
        <v>15.7</v>
      </c>
      <c r="M283" s="58">
        <f t="shared" si="88"/>
        <v>-0.01</v>
      </c>
      <c r="N283" s="116">
        <f>Лист2!U732</f>
        <v>6.4</v>
      </c>
      <c r="O283" s="59">
        <f t="shared" si="89"/>
        <v>97</v>
      </c>
      <c r="P283" s="58">
        <f t="shared" si="90"/>
        <v>-0.47</v>
      </c>
      <c r="Q283" s="64">
        <f t="shared" si="83"/>
        <v>-0.84</v>
      </c>
      <c r="R283" s="64">
        <f t="shared" si="91"/>
        <v>-0.48</v>
      </c>
      <c r="S283" s="26">
        <f t="shared" si="76"/>
        <v>2</v>
      </c>
      <c r="T283" s="26">
        <f t="shared" si="81"/>
        <v>20</v>
      </c>
      <c r="U283" s="23">
        <f t="shared" si="77"/>
        <v>0</v>
      </c>
      <c r="V283" s="19">
        <f t="shared" si="78"/>
        <v>0</v>
      </c>
      <c r="W283" s="23" t="str">
        <f t="shared" si="79"/>
        <v>ВВ</v>
      </c>
      <c r="X283" s="17">
        <f t="shared" si="80"/>
        <v>0</v>
      </c>
      <c r="Y283" s="1"/>
      <c r="Z283" s="134"/>
      <c r="AA283" s="509"/>
    </row>
    <row r="284" spans="2:27" ht="15" hidden="1" customHeight="1" outlineLevel="2" x14ac:dyDescent="0.25">
      <c r="B284" s="146">
        <v>247</v>
      </c>
      <c r="C284" s="148" t="s">
        <v>392</v>
      </c>
      <c r="D284" s="140">
        <f>Лист2!V735</f>
        <v>1697.1035000000002</v>
      </c>
      <c r="E284" s="140">
        <f>Лист2!W735</f>
        <v>1558.8476000000001</v>
      </c>
      <c r="F284" s="140">
        <f>Лист2!X735</f>
        <v>1546.5971</v>
      </c>
      <c r="G284" s="10">
        <f t="shared" si="84"/>
        <v>0.92</v>
      </c>
      <c r="H284" s="58">
        <f t="shared" si="85"/>
        <v>-7.999999999999996E-2</v>
      </c>
      <c r="I284" s="3">
        <f t="shared" si="82"/>
        <v>181</v>
      </c>
      <c r="J284" s="58">
        <f t="shared" si="86"/>
        <v>-0.65</v>
      </c>
      <c r="K284" s="211">
        <v>10033.040469999998</v>
      </c>
      <c r="L284" s="109">
        <f t="shared" si="87"/>
        <v>6.4</v>
      </c>
      <c r="M284" s="58">
        <f t="shared" si="88"/>
        <v>0.59</v>
      </c>
      <c r="N284" s="116">
        <f>Лист2!U735</f>
        <v>5.9</v>
      </c>
      <c r="O284" s="59">
        <f t="shared" si="89"/>
        <v>264</v>
      </c>
      <c r="P284" s="58">
        <f t="shared" si="90"/>
        <v>0.44</v>
      </c>
      <c r="Q284" s="64">
        <f t="shared" si="83"/>
        <v>-0.73</v>
      </c>
      <c r="R284" s="64">
        <f t="shared" si="91"/>
        <v>1.03</v>
      </c>
      <c r="S284" s="26">
        <f t="shared" si="76"/>
        <v>2</v>
      </c>
      <c r="T284" s="26">
        <f t="shared" si="81"/>
        <v>10</v>
      </c>
      <c r="U284" s="23">
        <f t="shared" si="77"/>
        <v>0</v>
      </c>
      <c r="V284" s="19">
        <f t="shared" si="78"/>
        <v>0</v>
      </c>
      <c r="W284" s="23">
        <f t="shared" si="79"/>
        <v>0</v>
      </c>
      <c r="X284" s="17" t="str">
        <f t="shared" si="80"/>
        <v>ВА</v>
      </c>
      <c r="Y284" s="1"/>
      <c r="Z284" s="134"/>
      <c r="AA284" s="509"/>
    </row>
    <row r="285" spans="2:27" ht="15" hidden="1" customHeight="1" outlineLevel="2" x14ac:dyDescent="0.25">
      <c r="B285" s="146">
        <v>248</v>
      </c>
      <c r="C285" s="148" t="s">
        <v>393</v>
      </c>
      <c r="D285" s="140">
        <f>Лист2!V738</f>
        <v>472.95389999999998</v>
      </c>
      <c r="E285" s="140">
        <f>Лист2!W738</f>
        <v>475.7106</v>
      </c>
      <c r="F285" s="140">
        <f>Лист2!X738</f>
        <v>358.2371</v>
      </c>
      <c r="G285" s="10">
        <f t="shared" si="84"/>
        <v>1.01</v>
      </c>
      <c r="H285" s="58">
        <f t="shared" si="85"/>
        <v>1.0000000000000009E-2</v>
      </c>
      <c r="I285" s="3">
        <f t="shared" si="82"/>
        <v>137</v>
      </c>
      <c r="J285" s="58">
        <f t="shared" si="86"/>
        <v>-0.25</v>
      </c>
      <c r="K285" s="211">
        <v>7020.4734500000004</v>
      </c>
      <c r="L285" s="109">
        <f t="shared" si="87"/>
        <v>14.8</v>
      </c>
      <c r="M285" s="58">
        <f t="shared" si="88"/>
        <v>0.05</v>
      </c>
      <c r="N285" s="116">
        <f>Лист2!U738</f>
        <v>6</v>
      </c>
      <c r="O285" s="59">
        <f t="shared" si="89"/>
        <v>79</v>
      </c>
      <c r="P285" s="58">
        <f t="shared" si="90"/>
        <v>-0.56999999999999995</v>
      </c>
      <c r="Q285" s="64">
        <f t="shared" si="83"/>
        <v>-0.24</v>
      </c>
      <c r="R285" s="64">
        <f t="shared" si="91"/>
        <v>-0.51999999999999991</v>
      </c>
      <c r="S285" s="26">
        <f t="shared" si="76"/>
        <v>2</v>
      </c>
      <c r="T285" s="26">
        <f t="shared" si="81"/>
        <v>20</v>
      </c>
      <c r="U285" s="23">
        <f t="shared" si="77"/>
        <v>0</v>
      </c>
      <c r="V285" s="19">
        <f t="shared" si="78"/>
        <v>0</v>
      </c>
      <c r="W285" s="23" t="str">
        <f t="shared" si="79"/>
        <v>ВВ</v>
      </c>
      <c r="X285" s="17">
        <f t="shared" si="80"/>
        <v>0</v>
      </c>
      <c r="Y285" s="1"/>
      <c r="Z285" s="134"/>
      <c r="AA285" s="509"/>
    </row>
    <row r="286" spans="2:27" ht="15" hidden="1" customHeight="1" outlineLevel="2" x14ac:dyDescent="0.25">
      <c r="B286" s="146">
        <v>249</v>
      </c>
      <c r="C286" s="148" t="s">
        <v>394</v>
      </c>
      <c r="D286" s="140">
        <f>Лист2!V741</f>
        <v>1174.5811000000001</v>
      </c>
      <c r="E286" s="140">
        <f>Лист2!W741</f>
        <v>985.39520000000005</v>
      </c>
      <c r="F286" s="140">
        <f>Лист2!X741</f>
        <v>1534.3136</v>
      </c>
      <c r="G286" s="10">
        <f t="shared" si="84"/>
        <v>0.84</v>
      </c>
      <c r="H286" s="58">
        <f t="shared" si="85"/>
        <v>-0.16000000000000003</v>
      </c>
      <c r="I286" s="3">
        <f t="shared" si="82"/>
        <v>284</v>
      </c>
      <c r="J286" s="58">
        <f t="shared" si="86"/>
        <v>-1.58</v>
      </c>
      <c r="K286" s="211">
        <v>9173.6090599999989</v>
      </c>
      <c r="L286" s="109">
        <f t="shared" si="87"/>
        <v>9.3000000000000007</v>
      </c>
      <c r="M286" s="58">
        <f t="shared" si="88"/>
        <v>0.4</v>
      </c>
      <c r="N286" s="116">
        <f>Лист2!U741</f>
        <v>7.3</v>
      </c>
      <c r="O286" s="59">
        <f t="shared" si="89"/>
        <v>135</v>
      </c>
      <c r="P286" s="58">
        <f t="shared" si="90"/>
        <v>-0.26</v>
      </c>
      <c r="Q286" s="64">
        <f t="shared" si="83"/>
        <v>-1.7400000000000002</v>
      </c>
      <c r="R286" s="64">
        <f t="shared" si="91"/>
        <v>0.14000000000000001</v>
      </c>
      <c r="S286" s="26">
        <f t="shared" si="76"/>
        <v>2</v>
      </c>
      <c r="T286" s="26">
        <f t="shared" si="81"/>
        <v>10</v>
      </c>
      <c r="U286" s="23">
        <f t="shared" si="77"/>
        <v>0</v>
      </c>
      <c r="V286" s="19">
        <f t="shared" si="78"/>
        <v>0</v>
      </c>
      <c r="W286" s="23">
        <f t="shared" si="79"/>
        <v>0</v>
      </c>
      <c r="X286" s="17" t="str">
        <f t="shared" si="80"/>
        <v>ВА</v>
      </c>
      <c r="Y286" s="1"/>
      <c r="Z286" s="134"/>
      <c r="AA286" s="509"/>
    </row>
    <row r="287" spans="2:27" ht="15.75" hidden="1" customHeight="1" outlineLevel="2" thickBot="1" x14ac:dyDescent="0.3">
      <c r="B287" s="152">
        <v>250</v>
      </c>
      <c r="C287" s="205" t="s">
        <v>395</v>
      </c>
      <c r="D287" s="191">
        <f>Лист2!V742</f>
        <v>5053.2201999999997</v>
      </c>
      <c r="E287" s="191">
        <f>Лист2!W742</f>
        <v>4740.9722000000002</v>
      </c>
      <c r="F287" s="191">
        <f>Лист2!X742</f>
        <v>3485.1845000000003</v>
      </c>
      <c r="G287" s="192">
        <f t="shared" si="84"/>
        <v>0.94</v>
      </c>
      <c r="H287" s="193">
        <f t="shared" si="85"/>
        <v>-6.0000000000000053E-2</v>
      </c>
      <c r="I287" s="194">
        <f t="shared" si="82"/>
        <v>134</v>
      </c>
      <c r="J287" s="193">
        <f t="shared" si="86"/>
        <v>-0.22</v>
      </c>
      <c r="K287" s="210">
        <v>38494.666239999999</v>
      </c>
      <c r="L287" s="195">
        <f t="shared" si="87"/>
        <v>8.1</v>
      </c>
      <c r="M287" s="193">
        <f t="shared" si="88"/>
        <v>0.48</v>
      </c>
      <c r="N287" s="196">
        <f>Лист2!U742</f>
        <v>28.3</v>
      </c>
      <c r="O287" s="197">
        <f t="shared" si="89"/>
        <v>168</v>
      </c>
      <c r="P287" s="193">
        <f t="shared" si="90"/>
        <v>-0.08</v>
      </c>
      <c r="Q287" s="198">
        <f t="shared" si="83"/>
        <v>-0.28000000000000003</v>
      </c>
      <c r="R287" s="198">
        <f t="shared" si="91"/>
        <v>0.39999999999999997</v>
      </c>
      <c r="S287" s="199">
        <f t="shared" si="76"/>
        <v>2</v>
      </c>
      <c r="T287" s="199">
        <f t="shared" si="81"/>
        <v>10</v>
      </c>
      <c r="U287" s="200">
        <f t="shared" si="77"/>
        <v>0</v>
      </c>
      <c r="V287" s="201">
        <f t="shared" si="78"/>
        <v>0</v>
      </c>
      <c r="W287" s="200">
        <f t="shared" si="79"/>
        <v>0</v>
      </c>
      <c r="X287" s="202" t="str">
        <f t="shared" si="80"/>
        <v>ВА</v>
      </c>
      <c r="Y287" s="1"/>
      <c r="Z287" s="134"/>
      <c r="AA287" s="509"/>
    </row>
    <row r="288" spans="2:27" ht="15" hidden="1" customHeight="1" outlineLevel="2" x14ac:dyDescent="0.25">
      <c r="B288" s="185">
        <v>251</v>
      </c>
      <c r="C288" s="186" t="s">
        <v>396</v>
      </c>
      <c r="D288" s="141">
        <f>Лист2!V746</f>
        <v>564.8021</v>
      </c>
      <c r="E288" s="141">
        <f>Лист2!W746</f>
        <v>512.9316</v>
      </c>
      <c r="F288" s="141">
        <f>Лист2!X746</f>
        <v>526.3048</v>
      </c>
      <c r="G288" s="184">
        <f t="shared" si="84"/>
        <v>0.91</v>
      </c>
      <c r="H288" s="183">
        <f t="shared" si="85"/>
        <v>-8.9999999999999969E-2</v>
      </c>
      <c r="I288" s="182">
        <f t="shared" si="82"/>
        <v>187</v>
      </c>
      <c r="J288" s="183">
        <f t="shared" si="86"/>
        <v>-0.7</v>
      </c>
      <c r="K288" s="209">
        <v>7824.6471500000007</v>
      </c>
      <c r="L288" s="181">
        <f t="shared" si="87"/>
        <v>15.3</v>
      </c>
      <c r="M288" s="183">
        <f t="shared" si="88"/>
        <v>0.02</v>
      </c>
      <c r="N288" s="180">
        <f>Лист2!U746</f>
        <v>3.7</v>
      </c>
      <c r="O288" s="179">
        <f t="shared" si="89"/>
        <v>139</v>
      </c>
      <c r="P288" s="183">
        <f t="shared" si="90"/>
        <v>-0.24</v>
      </c>
      <c r="Q288" s="178">
        <f t="shared" si="83"/>
        <v>-0.78999999999999992</v>
      </c>
      <c r="R288" s="178">
        <f t="shared" si="91"/>
        <v>-0.22</v>
      </c>
      <c r="S288" s="177">
        <f t="shared" si="76"/>
        <v>2</v>
      </c>
      <c r="T288" s="177">
        <f t="shared" si="81"/>
        <v>20</v>
      </c>
      <c r="U288" s="176">
        <f t="shared" si="77"/>
        <v>0</v>
      </c>
      <c r="V288" s="175">
        <f t="shared" si="78"/>
        <v>0</v>
      </c>
      <c r="W288" s="176" t="str">
        <f t="shared" si="79"/>
        <v>ВВ</v>
      </c>
      <c r="X288" s="174">
        <f t="shared" si="80"/>
        <v>0</v>
      </c>
      <c r="Y288" s="1"/>
      <c r="Z288" s="134"/>
      <c r="AA288" s="509"/>
    </row>
    <row r="289" spans="2:27" ht="15" hidden="1" customHeight="1" outlineLevel="2" x14ac:dyDescent="0.25">
      <c r="B289" s="146">
        <v>252</v>
      </c>
      <c r="C289" s="148" t="s">
        <v>397</v>
      </c>
      <c r="D289" s="140">
        <f>Лист2!V748</f>
        <v>881.73410000000001</v>
      </c>
      <c r="E289" s="140">
        <f>Лист2!W748</f>
        <v>844.53539999999998</v>
      </c>
      <c r="F289" s="140">
        <f>Лист2!X748</f>
        <v>382.21870000000001</v>
      </c>
      <c r="G289" s="10">
        <f t="shared" si="84"/>
        <v>0.96</v>
      </c>
      <c r="H289" s="58">
        <f t="shared" si="85"/>
        <v>-4.0000000000000036E-2</v>
      </c>
      <c r="I289" s="3">
        <f t="shared" si="82"/>
        <v>83</v>
      </c>
      <c r="J289" s="58">
        <f t="shared" si="86"/>
        <v>0.25</v>
      </c>
      <c r="K289" s="211">
        <v>8164.3855399999993</v>
      </c>
      <c r="L289" s="109">
        <f t="shared" si="87"/>
        <v>9.6999999999999993</v>
      </c>
      <c r="M289" s="58">
        <f t="shared" si="88"/>
        <v>0.38</v>
      </c>
      <c r="N289" s="116">
        <f>Лист2!U748</f>
        <v>7</v>
      </c>
      <c r="O289" s="59">
        <f t="shared" si="89"/>
        <v>121</v>
      </c>
      <c r="P289" s="58">
        <f t="shared" si="90"/>
        <v>-0.34</v>
      </c>
      <c r="Q289" s="64">
        <f t="shared" si="83"/>
        <v>0.20999999999999996</v>
      </c>
      <c r="R289" s="64">
        <f t="shared" si="91"/>
        <v>3.999999999999998E-2</v>
      </c>
      <c r="S289" s="26">
        <f t="shared" si="76"/>
        <v>1</v>
      </c>
      <c r="T289" s="26">
        <f t="shared" si="81"/>
        <v>10</v>
      </c>
      <c r="U289" s="23">
        <f t="shared" si="77"/>
        <v>0</v>
      </c>
      <c r="V289" s="19" t="str">
        <f t="shared" si="78"/>
        <v>АА</v>
      </c>
      <c r="W289" s="23">
        <f t="shared" si="79"/>
        <v>0</v>
      </c>
      <c r="X289" s="17">
        <f t="shared" si="80"/>
        <v>0</v>
      </c>
      <c r="Y289" s="1"/>
      <c r="Z289" s="134"/>
      <c r="AA289" s="509"/>
    </row>
    <row r="290" spans="2:27" ht="15" hidden="1" customHeight="1" outlineLevel="2" x14ac:dyDescent="0.25">
      <c r="B290" s="146">
        <v>253</v>
      </c>
      <c r="C290" s="148" t="s">
        <v>398</v>
      </c>
      <c r="D290" s="140">
        <f>Лист2!V750</f>
        <v>1034.9216999999999</v>
      </c>
      <c r="E290" s="140">
        <f>Лист2!W750</f>
        <v>850.97080000000005</v>
      </c>
      <c r="F290" s="140">
        <f>Лист2!X750</f>
        <v>755.07230000000004</v>
      </c>
      <c r="G290" s="10">
        <f t="shared" si="84"/>
        <v>0.82</v>
      </c>
      <c r="H290" s="58">
        <f t="shared" si="85"/>
        <v>-0.18000000000000005</v>
      </c>
      <c r="I290" s="3">
        <f t="shared" si="82"/>
        <v>162</v>
      </c>
      <c r="J290" s="58">
        <f t="shared" si="86"/>
        <v>-0.47</v>
      </c>
      <c r="K290" s="211">
        <v>11806.632160000001</v>
      </c>
      <c r="L290" s="109">
        <f t="shared" si="87"/>
        <v>13.9</v>
      </c>
      <c r="M290" s="58">
        <f t="shared" si="88"/>
        <v>0.11</v>
      </c>
      <c r="N290" s="116">
        <f>Лист2!U750</f>
        <v>11</v>
      </c>
      <c r="O290" s="59">
        <f t="shared" si="89"/>
        <v>77</v>
      </c>
      <c r="P290" s="58">
        <f t="shared" si="90"/>
        <v>-0.57999999999999996</v>
      </c>
      <c r="Q290" s="64">
        <f t="shared" si="83"/>
        <v>-0.65</v>
      </c>
      <c r="R290" s="64">
        <f t="shared" si="91"/>
        <v>-0.47</v>
      </c>
      <c r="S290" s="26">
        <f t="shared" si="76"/>
        <v>2</v>
      </c>
      <c r="T290" s="26">
        <f t="shared" si="81"/>
        <v>20</v>
      </c>
      <c r="U290" s="23">
        <f t="shared" si="77"/>
        <v>0</v>
      </c>
      <c r="V290" s="19">
        <f t="shared" si="78"/>
        <v>0</v>
      </c>
      <c r="W290" s="23" t="str">
        <f t="shared" si="79"/>
        <v>ВВ</v>
      </c>
      <c r="X290" s="17">
        <f t="shared" si="80"/>
        <v>0</v>
      </c>
      <c r="Y290" s="1"/>
      <c r="Z290" s="134"/>
      <c r="AA290" s="509"/>
    </row>
    <row r="291" spans="2:27" ht="15" hidden="1" customHeight="1" outlineLevel="2" x14ac:dyDescent="0.25">
      <c r="B291" s="146">
        <v>254</v>
      </c>
      <c r="C291" s="148" t="s">
        <v>399</v>
      </c>
      <c r="D291" s="140">
        <f>Лист2!V758</f>
        <v>3314.3960999999999</v>
      </c>
      <c r="E291" s="140">
        <f>Лист2!W758</f>
        <v>3027.3081000000002</v>
      </c>
      <c r="F291" s="140">
        <f>Лист2!X758</f>
        <v>1728.7064</v>
      </c>
      <c r="G291" s="10">
        <f t="shared" si="84"/>
        <v>0.91</v>
      </c>
      <c r="H291" s="58">
        <f t="shared" si="85"/>
        <v>-8.9999999999999969E-2</v>
      </c>
      <c r="I291" s="3">
        <f t="shared" si="82"/>
        <v>104</v>
      </c>
      <c r="J291" s="58">
        <f t="shared" si="86"/>
        <v>0.05</v>
      </c>
      <c r="K291" s="211">
        <v>26283.967390000002</v>
      </c>
      <c r="L291" s="109">
        <f t="shared" si="87"/>
        <v>8.6999999999999993</v>
      </c>
      <c r="M291" s="58">
        <f t="shared" si="88"/>
        <v>0.44</v>
      </c>
      <c r="N291" s="116">
        <f>Лист2!U758</f>
        <v>20.5</v>
      </c>
      <c r="O291" s="59">
        <f t="shared" si="89"/>
        <v>148</v>
      </c>
      <c r="P291" s="58">
        <f t="shared" si="90"/>
        <v>-0.19</v>
      </c>
      <c r="Q291" s="64">
        <f t="shared" si="83"/>
        <v>-3.9999999999999966E-2</v>
      </c>
      <c r="R291" s="64">
        <f t="shared" si="91"/>
        <v>0.25</v>
      </c>
      <c r="S291" s="26">
        <f t="shared" si="76"/>
        <v>2</v>
      </c>
      <c r="T291" s="26">
        <f t="shared" si="81"/>
        <v>10</v>
      </c>
      <c r="U291" s="23">
        <f t="shared" si="77"/>
        <v>0</v>
      </c>
      <c r="V291" s="19">
        <f t="shared" si="78"/>
        <v>0</v>
      </c>
      <c r="W291" s="23">
        <f t="shared" si="79"/>
        <v>0</v>
      </c>
      <c r="X291" s="17" t="str">
        <f t="shared" si="80"/>
        <v>ВА</v>
      </c>
      <c r="Y291" s="1"/>
      <c r="Z291" s="134"/>
      <c r="AA291" s="509"/>
    </row>
    <row r="292" spans="2:27" ht="15" hidden="1" customHeight="1" outlineLevel="2" x14ac:dyDescent="0.25">
      <c r="B292" s="146">
        <v>255</v>
      </c>
      <c r="C292" s="148" t="s">
        <v>400</v>
      </c>
      <c r="D292" s="140">
        <f>Лист2!V753</f>
        <v>710.46939999999995</v>
      </c>
      <c r="E292" s="140">
        <f>Лист2!W753</f>
        <v>714.73080000000004</v>
      </c>
      <c r="F292" s="140">
        <f>Лист2!X753</f>
        <v>408.6225</v>
      </c>
      <c r="G292" s="10">
        <f t="shared" si="84"/>
        <v>1.01</v>
      </c>
      <c r="H292" s="58">
        <f t="shared" si="85"/>
        <v>1.0000000000000009E-2</v>
      </c>
      <c r="I292" s="3">
        <f t="shared" si="82"/>
        <v>104</v>
      </c>
      <c r="J292" s="58">
        <f t="shared" si="86"/>
        <v>0.05</v>
      </c>
      <c r="K292" s="211">
        <v>8895.2645299999986</v>
      </c>
      <c r="L292" s="109">
        <f t="shared" si="87"/>
        <v>12.4</v>
      </c>
      <c r="M292" s="58">
        <f t="shared" si="88"/>
        <v>0.21</v>
      </c>
      <c r="N292" s="116">
        <f>Лист2!U753</f>
        <v>7</v>
      </c>
      <c r="O292" s="59">
        <f t="shared" si="89"/>
        <v>102</v>
      </c>
      <c r="P292" s="58">
        <f t="shared" si="90"/>
        <v>-0.44</v>
      </c>
      <c r="Q292" s="64">
        <f t="shared" si="83"/>
        <v>6.0000000000000012E-2</v>
      </c>
      <c r="R292" s="64">
        <f t="shared" si="91"/>
        <v>-0.23</v>
      </c>
      <c r="S292" s="26">
        <f t="shared" ref="S292:S310" si="92">IF(Q292&gt;=$Q$37,1,2)</f>
        <v>1</v>
      </c>
      <c r="T292" s="26">
        <f t="shared" si="81"/>
        <v>20</v>
      </c>
      <c r="U292" s="23" t="str">
        <f t="shared" ref="U292:U310" si="93">IF(S292+T292=21,$U$8,0)</f>
        <v>АВ</v>
      </c>
      <c r="V292" s="19">
        <f t="shared" ref="V292:V310" si="94">IF(S292+T292=11,$V$8,0)</f>
        <v>0</v>
      </c>
      <c r="W292" s="23">
        <f t="shared" ref="W292:W310" si="95">IF(S292+T292=22,$W$8,0)</f>
        <v>0</v>
      </c>
      <c r="X292" s="17">
        <f t="shared" ref="X292:X310" si="96">IF(S292+T292=12,$X$8,0)</f>
        <v>0</v>
      </c>
      <c r="Y292" s="1"/>
      <c r="Z292" s="134"/>
      <c r="AA292" s="509"/>
    </row>
    <row r="293" spans="2:27" ht="15.75" hidden="1" customHeight="1" outlineLevel="2" thickBot="1" x14ac:dyDescent="0.3">
      <c r="B293" s="152">
        <v>256</v>
      </c>
      <c r="C293" s="205" t="s">
        <v>401</v>
      </c>
      <c r="D293" s="191">
        <f>Лист2!V756</f>
        <v>1383.4167</v>
      </c>
      <c r="E293" s="191">
        <f>Лист2!W756</f>
        <v>1140.212</v>
      </c>
      <c r="F293" s="191">
        <f>Лист2!X756</f>
        <v>935.38620000000003</v>
      </c>
      <c r="G293" s="192">
        <f t="shared" si="84"/>
        <v>0.82</v>
      </c>
      <c r="H293" s="193">
        <f t="shared" si="85"/>
        <v>-0.18000000000000005</v>
      </c>
      <c r="I293" s="194">
        <f t="shared" si="82"/>
        <v>150</v>
      </c>
      <c r="J293" s="193">
        <f t="shared" si="86"/>
        <v>-0.36</v>
      </c>
      <c r="K293" s="210">
        <v>8461.1176799999994</v>
      </c>
      <c r="L293" s="195">
        <f t="shared" si="87"/>
        <v>7.4</v>
      </c>
      <c r="M293" s="193">
        <f t="shared" si="88"/>
        <v>0.53</v>
      </c>
      <c r="N293" s="196">
        <f>Лист2!U756</f>
        <v>9</v>
      </c>
      <c r="O293" s="197">
        <f t="shared" si="89"/>
        <v>127</v>
      </c>
      <c r="P293" s="193">
        <f t="shared" si="90"/>
        <v>-0.31</v>
      </c>
      <c r="Q293" s="198">
        <f t="shared" si="83"/>
        <v>-0.54</v>
      </c>
      <c r="R293" s="198">
        <f t="shared" si="91"/>
        <v>0.22000000000000003</v>
      </c>
      <c r="S293" s="199">
        <f t="shared" si="92"/>
        <v>2</v>
      </c>
      <c r="T293" s="199">
        <f t="shared" ref="T293:T310" si="97">IF(R293&gt;=$R$37,10,20)</f>
        <v>10</v>
      </c>
      <c r="U293" s="200">
        <f t="shared" si="93"/>
        <v>0</v>
      </c>
      <c r="V293" s="201">
        <f t="shared" si="94"/>
        <v>0</v>
      </c>
      <c r="W293" s="200">
        <f t="shared" si="95"/>
        <v>0</v>
      </c>
      <c r="X293" s="202" t="str">
        <f t="shared" si="96"/>
        <v>ВА</v>
      </c>
      <c r="Y293" s="1"/>
      <c r="Z293" s="134"/>
      <c r="AA293" s="509"/>
    </row>
    <row r="294" spans="2:27" ht="15" hidden="1" customHeight="1" outlineLevel="2" x14ac:dyDescent="0.25">
      <c r="B294" s="185">
        <v>257</v>
      </c>
      <c r="C294" s="186" t="s">
        <v>402</v>
      </c>
      <c r="D294" s="141">
        <f>Лист2!V761</f>
        <v>615.78420000000006</v>
      </c>
      <c r="E294" s="141">
        <f>Лист2!W761</f>
        <v>581.41129999999998</v>
      </c>
      <c r="F294" s="141">
        <f>Лист2!X761</f>
        <v>455.25970000000001</v>
      </c>
      <c r="G294" s="184">
        <f t="shared" si="84"/>
        <v>0.94</v>
      </c>
      <c r="H294" s="183">
        <f t="shared" si="85"/>
        <v>-6.0000000000000053E-2</v>
      </c>
      <c r="I294" s="182">
        <f t="shared" ref="I294:I310" si="98">ROUND(F294/E294*182.5,0)</f>
        <v>143</v>
      </c>
      <c r="J294" s="183">
        <f t="shared" si="86"/>
        <v>-0.3</v>
      </c>
      <c r="K294" s="209">
        <v>5683.79547</v>
      </c>
      <c r="L294" s="181">
        <f t="shared" si="87"/>
        <v>9.8000000000000007</v>
      </c>
      <c r="M294" s="183">
        <f t="shared" si="88"/>
        <v>0.37</v>
      </c>
      <c r="N294" s="180">
        <f>Лист2!U761</f>
        <v>4.5</v>
      </c>
      <c r="O294" s="179">
        <f t="shared" si="89"/>
        <v>129</v>
      </c>
      <c r="P294" s="183">
        <f t="shared" si="90"/>
        <v>-0.3</v>
      </c>
      <c r="Q294" s="178">
        <f t="shared" ref="Q294:Q310" si="99">H294+J294</f>
        <v>-0.36000000000000004</v>
      </c>
      <c r="R294" s="178">
        <f t="shared" si="91"/>
        <v>7.0000000000000007E-2</v>
      </c>
      <c r="S294" s="177">
        <f t="shared" si="92"/>
        <v>2</v>
      </c>
      <c r="T294" s="177">
        <f t="shared" si="97"/>
        <v>10</v>
      </c>
      <c r="U294" s="176">
        <f t="shared" si="93"/>
        <v>0</v>
      </c>
      <c r="V294" s="175">
        <f t="shared" si="94"/>
        <v>0</v>
      </c>
      <c r="W294" s="176">
        <f t="shared" si="95"/>
        <v>0</v>
      </c>
      <c r="X294" s="174" t="str">
        <f t="shared" si="96"/>
        <v>ВА</v>
      </c>
      <c r="Y294" s="1"/>
      <c r="Z294" s="134"/>
      <c r="AA294" s="509"/>
    </row>
    <row r="295" spans="2:27" ht="15" hidden="1" customHeight="1" outlineLevel="2" x14ac:dyDescent="0.25">
      <c r="B295" s="146">
        <v>258</v>
      </c>
      <c r="C295" s="148" t="s">
        <v>403</v>
      </c>
      <c r="D295" s="140">
        <f>Лист2!V763</f>
        <v>378.65559999999999</v>
      </c>
      <c r="E295" s="140">
        <f>Лист2!W763</f>
        <v>327.07080000000002</v>
      </c>
      <c r="F295" s="140">
        <f>Лист2!X763</f>
        <v>209.9409</v>
      </c>
      <c r="G295" s="10">
        <f t="shared" ref="G295:G310" si="100">IF(E295&gt;0,ROUND((E295/D295),2),0)</f>
        <v>0.86</v>
      </c>
      <c r="H295" s="58">
        <f t="shared" ref="H295:H310" si="101">G295-$G$37</f>
        <v>-0.14000000000000001</v>
      </c>
      <c r="I295" s="3">
        <f t="shared" si="98"/>
        <v>117</v>
      </c>
      <c r="J295" s="58">
        <f t="shared" ref="J295:J310" si="102">-(ROUND(I295/$I$37-100%,2))</f>
        <v>-0.06</v>
      </c>
      <c r="K295" s="211">
        <v>4883.08482</v>
      </c>
      <c r="L295" s="109">
        <f t="shared" ref="L295:L310" si="103">ROUND(K295/E295,1)</f>
        <v>14.9</v>
      </c>
      <c r="M295" s="58">
        <f t="shared" ref="M295:M310" si="104">-ROUND(L295/$L$37-100%,2)</f>
        <v>0.04</v>
      </c>
      <c r="N295" s="116">
        <f>Лист2!U763</f>
        <v>4.5</v>
      </c>
      <c r="O295" s="59">
        <f t="shared" ref="O295:O310" si="105">ROUND((E295/N295),0)</f>
        <v>73</v>
      </c>
      <c r="P295" s="58">
        <f t="shared" ref="P295:P310" si="106">ROUND(O295/$O$37-100%,2)</f>
        <v>-0.6</v>
      </c>
      <c r="Q295" s="64">
        <f t="shared" si="99"/>
        <v>-0.2</v>
      </c>
      <c r="R295" s="64">
        <f t="shared" si="91"/>
        <v>-0.55999999999999994</v>
      </c>
      <c r="S295" s="26">
        <f t="shared" si="92"/>
        <v>2</v>
      </c>
      <c r="T295" s="26">
        <f t="shared" si="97"/>
        <v>20</v>
      </c>
      <c r="U295" s="23">
        <f t="shared" si="93"/>
        <v>0</v>
      </c>
      <c r="V295" s="19">
        <f t="shared" si="94"/>
        <v>0</v>
      </c>
      <c r="W295" s="23" t="str">
        <f t="shared" si="95"/>
        <v>ВВ</v>
      </c>
      <c r="X295" s="17">
        <f t="shared" si="96"/>
        <v>0</v>
      </c>
      <c r="Y295" s="1"/>
      <c r="Z295" s="134"/>
      <c r="AA295" s="509"/>
    </row>
    <row r="296" spans="2:27" ht="15" hidden="1" customHeight="1" outlineLevel="2" x14ac:dyDescent="0.25">
      <c r="B296" s="146">
        <v>259</v>
      </c>
      <c r="C296" s="148" t="s">
        <v>404</v>
      </c>
      <c r="D296" s="140">
        <f>Лист2!V765</f>
        <v>956.3617999999999</v>
      </c>
      <c r="E296" s="140">
        <f>Лист2!W765</f>
        <v>863.73059999999998</v>
      </c>
      <c r="F296" s="140">
        <f>Лист2!X765</f>
        <v>532.4864</v>
      </c>
      <c r="G296" s="10">
        <f t="shared" si="100"/>
        <v>0.9</v>
      </c>
      <c r="H296" s="58">
        <f t="shared" si="101"/>
        <v>-9.9999999999999978E-2</v>
      </c>
      <c r="I296" s="3">
        <f t="shared" si="98"/>
        <v>113</v>
      </c>
      <c r="J296" s="58">
        <f t="shared" si="102"/>
        <v>-0.03</v>
      </c>
      <c r="K296" s="211">
        <v>9168.1599000000006</v>
      </c>
      <c r="L296" s="109">
        <f t="shared" si="103"/>
        <v>10.6</v>
      </c>
      <c r="M296" s="58">
        <f t="shared" si="104"/>
        <v>0.32</v>
      </c>
      <c r="N296" s="116">
        <f>Лист2!U765</f>
        <v>9.5</v>
      </c>
      <c r="O296" s="59">
        <f t="shared" si="105"/>
        <v>91</v>
      </c>
      <c r="P296" s="58">
        <f t="shared" si="106"/>
        <v>-0.5</v>
      </c>
      <c r="Q296" s="64">
        <f t="shared" si="99"/>
        <v>-0.12999999999999998</v>
      </c>
      <c r="R296" s="64">
        <f t="shared" si="91"/>
        <v>-0.18</v>
      </c>
      <c r="S296" s="26">
        <f t="shared" si="92"/>
        <v>2</v>
      </c>
      <c r="T296" s="26">
        <f t="shared" si="97"/>
        <v>20</v>
      </c>
      <c r="U296" s="23">
        <f t="shared" si="93"/>
        <v>0</v>
      </c>
      <c r="V296" s="19">
        <f t="shared" si="94"/>
        <v>0</v>
      </c>
      <c r="W296" s="23" t="str">
        <f t="shared" si="95"/>
        <v>ВВ</v>
      </c>
      <c r="X296" s="17">
        <f t="shared" si="96"/>
        <v>0</v>
      </c>
      <c r="Y296" s="1"/>
      <c r="Z296" s="134"/>
      <c r="AA296" s="509"/>
    </row>
    <row r="297" spans="2:27" ht="15" hidden="1" customHeight="1" outlineLevel="2" x14ac:dyDescent="0.25">
      <c r="B297" s="146">
        <v>260</v>
      </c>
      <c r="C297" s="148" t="s">
        <v>405</v>
      </c>
      <c r="D297" s="140">
        <f>Лист2!V767</f>
        <v>570.38040000000001</v>
      </c>
      <c r="E297" s="140">
        <f>Лист2!W767</f>
        <v>523.40700000000004</v>
      </c>
      <c r="F297" s="140">
        <f>Лист2!X767</f>
        <v>476.31809999999996</v>
      </c>
      <c r="G297" s="10">
        <f t="shared" si="100"/>
        <v>0.92</v>
      </c>
      <c r="H297" s="58">
        <f t="shared" si="101"/>
        <v>-7.999999999999996E-2</v>
      </c>
      <c r="I297" s="3">
        <f t="shared" si="98"/>
        <v>166</v>
      </c>
      <c r="J297" s="58">
        <f t="shared" si="102"/>
        <v>-0.51</v>
      </c>
      <c r="K297" s="211">
        <v>6014.0531700000001</v>
      </c>
      <c r="L297" s="109">
        <f t="shared" si="103"/>
        <v>11.5</v>
      </c>
      <c r="M297" s="58">
        <f t="shared" si="104"/>
        <v>0.26</v>
      </c>
      <c r="N297" s="116">
        <f>Лист2!U767</f>
        <v>4.7</v>
      </c>
      <c r="O297" s="59">
        <f t="shared" si="105"/>
        <v>111</v>
      </c>
      <c r="P297" s="58">
        <f t="shared" si="106"/>
        <v>-0.39</v>
      </c>
      <c r="Q297" s="64">
        <f t="shared" si="99"/>
        <v>-0.59</v>
      </c>
      <c r="R297" s="64">
        <f t="shared" si="91"/>
        <v>-0.13</v>
      </c>
      <c r="S297" s="26">
        <f t="shared" si="92"/>
        <v>2</v>
      </c>
      <c r="T297" s="26">
        <f t="shared" si="97"/>
        <v>20</v>
      </c>
      <c r="U297" s="23">
        <f t="shared" si="93"/>
        <v>0</v>
      </c>
      <c r="V297" s="19">
        <f t="shared" si="94"/>
        <v>0</v>
      </c>
      <c r="W297" s="23" t="str">
        <f t="shared" si="95"/>
        <v>ВВ</v>
      </c>
      <c r="X297" s="17">
        <f t="shared" si="96"/>
        <v>0</v>
      </c>
      <c r="Y297" s="1"/>
      <c r="Z297" s="134"/>
      <c r="AA297" s="509"/>
    </row>
    <row r="298" spans="2:27" ht="15" hidden="1" customHeight="1" outlineLevel="2" x14ac:dyDescent="0.25">
      <c r="B298" s="146">
        <v>261</v>
      </c>
      <c r="C298" s="148" t="s">
        <v>406</v>
      </c>
      <c r="D298" s="140">
        <f>Лист2!V769</f>
        <v>789.0474999999999</v>
      </c>
      <c r="E298" s="140">
        <f>Лист2!W769</f>
        <v>741.56870000000004</v>
      </c>
      <c r="F298" s="140">
        <f>Лист2!X769</f>
        <v>398.01289999999995</v>
      </c>
      <c r="G298" s="10">
        <f t="shared" si="100"/>
        <v>0.94</v>
      </c>
      <c r="H298" s="58">
        <f t="shared" si="101"/>
        <v>-6.0000000000000053E-2</v>
      </c>
      <c r="I298" s="3">
        <f t="shared" si="98"/>
        <v>98</v>
      </c>
      <c r="J298" s="58">
        <f t="shared" si="102"/>
        <v>0.11</v>
      </c>
      <c r="K298" s="211">
        <v>10926.01713</v>
      </c>
      <c r="L298" s="109">
        <f t="shared" si="103"/>
        <v>14.7</v>
      </c>
      <c r="M298" s="58">
        <f t="shared" si="104"/>
        <v>0.06</v>
      </c>
      <c r="N298" s="116">
        <f>Лист2!U769</f>
        <v>10</v>
      </c>
      <c r="O298" s="59">
        <f t="shared" si="105"/>
        <v>74</v>
      </c>
      <c r="P298" s="58">
        <f t="shared" si="106"/>
        <v>-0.6</v>
      </c>
      <c r="Q298" s="64">
        <f t="shared" si="99"/>
        <v>4.9999999999999947E-2</v>
      </c>
      <c r="R298" s="64">
        <f t="shared" si="91"/>
        <v>-0.54</v>
      </c>
      <c r="S298" s="26">
        <f t="shared" si="92"/>
        <v>1</v>
      </c>
      <c r="T298" s="26">
        <f t="shared" si="97"/>
        <v>20</v>
      </c>
      <c r="U298" s="23" t="str">
        <f t="shared" si="93"/>
        <v>АВ</v>
      </c>
      <c r="V298" s="19">
        <f t="shared" si="94"/>
        <v>0</v>
      </c>
      <c r="W298" s="23">
        <f t="shared" si="95"/>
        <v>0</v>
      </c>
      <c r="X298" s="17">
        <f t="shared" si="96"/>
        <v>0</v>
      </c>
      <c r="Y298" s="1"/>
      <c r="Z298" s="134"/>
      <c r="AA298" s="509"/>
    </row>
    <row r="299" spans="2:27" ht="15" hidden="1" customHeight="1" outlineLevel="2" x14ac:dyDescent="0.25">
      <c r="B299" s="146">
        <v>262</v>
      </c>
      <c r="C299" s="148" t="s">
        <v>407</v>
      </c>
      <c r="D299" s="140">
        <f>Лист2!V772</f>
        <v>1393.0428999999999</v>
      </c>
      <c r="E299" s="140">
        <f>Лист2!W772</f>
        <v>1153.9932999999999</v>
      </c>
      <c r="F299" s="140">
        <f>Лист2!X772</f>
        <v>1245.2298000000001</v>
      </c>
      <c r="G299" s="10">
        <f t="shared" si="100"/>
        <v>0.83</v>
      </c>
      <c r="H299" s="58">
        <f t="shared" si="101"/>
        <v>-0.17000000000000004</v>
      </c>
      <c r="I299" s="3">
        <f t="shared" si="98"/>
        <v>197</v>
      </c>
      <c r="J299" s="58">
        <f t="shared" si="102"/>
        <v>-0.79</v>
      </c>
      <c r="K299" s="211">
        <v>6535.6869500000003</v>
      </c>
      <c r="L299" s="109">
        <f t="shared" si="103"/>
        <v>5.7</v>
      </c>
      <c r="M299" s="58">
        <f t="shared" si="104"/>
        <v>0.63</v>
      </c>
      <c r="N299" s="116">
        <f>Лист2!U772</f>
        <v>5.0999999999999996</v>
      </c>
      <c r="O299" s="59">
        <f t="shared" si="105"/>
        <v>226</v>
      </c>
      <c r="P299" s="58">
        <f t="shared" si="106"/>
        <v>0.23</v>
      </c>
      <c r="Q299" s="64">
        <f t="shared" si="99"/>
        <v>-0.96000000000000008</v>
      </c>
      <c r="R299" s="64">
        <f t="shared" si="91"/>
        <v>0.86</v>
      </c>
      <c r="S299" s="26">
        <f t="shared" si="92"/>
        <v>2</v>
      </c>
      <c r="T299" s="26">
        <f t="shared" si="97"/>
        <v>10</v>
      </c>
      <c r="U299" s="23">
        <f t="shared" si="93"/>
        <v>0</v>
      </c>
      <c r="V299" s="19">
        <f t="shared" si="94"/>
        <v>0</v>
      </c>
      <c r="W299" s="23">
        <f t="shared" si="95"/>
        <v>0</v>
      </c>
      <c r="X299" s="17" t="str">
        <f t="shared" si="96"/>
        <v>ВА</v>
      </c>
      <c r="Y299" s="1"/>
      <c r="Z299" s="134"/>
      <c r="AA299" s="509"/>
    </row>
    <row r="300" spans="2:27" ht="15" hidden="1" customHeight="1" outlineLevel="2" x14ac:dyDescent="0.25">
      <c r="B300" s="146">
        <v>263</v>
      </c>
      <c r="C300" s="148" t="s">
        <v>408</v>
      </c>
      <c r="D300" s="140">
        <f>Лист2!V774</f>
        <v>537.12419999999997</v>
      </c>
      <c r="E300" s="140">
        <f>Лист2!W774</f>
        <v>546.91599999999994</v>
      </c>
      <c r="F300" s="140">
        <f>Лист2!X774</f>
        <v>446.9273</v>
      </c>
      <c r="G300" s="10">
        <f t="shared" si="100"/>
        <v>1.02</v>
      </c>
      <c r="H300" s="58">
        <f t="shared" si="101"/>
        <v>2.0000000000000018E-2</v>
      </c>
      <c r="I300" s="3">
        <f t="shared" si="98"/>
        <v>149</v>
      </c>
      <c r="J300" s="58">
        <f t="shared" si="102"/>
        <v>-0.35</v>
      </c>
      <c r="K300" s="211">
        <v>6462.2304899999999</v>
      </c>
      <c r="L300" s="109">
        <f t="shared" si="103"/>
        <v>11.8</v>
      </c>
      <c r="M300" s="58">
        <f t="shared" si="104"/>
        <v>0.24</v>
      </c>
      <c r="N300" s="116">
        <f>Лист2!U774</f>
        <v>5</v>
      </c>
      <c r="O300" s="59">
        <f t="shared" si="105"/>
        <v>109</v>
      </c>
      <c r="P300" s="58">
        <f t="shared" si="106"/>
        <v>-0.4</v>
      </c>
      <c r="Q300" s="64">
        <f t="shared" si="99"/>
        <v>-0.32999999999999996</v>
      </c>
      <c r="R300" s="64">
        <f t="shared" si="91"/>
        <v>-0.16000000000000003</v>
      </c>
      <c r="S300" s="26">
        <f t="shared" si="92"/>
        <v>2</v>
      </c>
      <c r="T300" s="26">
        <f t="shared" si="97"/>
        <v>20</v>
      </c>
      <c r="U300" s="23">
        <f t="shared" si="93"/>
        <v>0</v>
      </c>
      <c r="V300" s="19">
        <f t="shared" si="94"/>
        <v>0</v>
      </c>
      <c r="W300" s="23" t="str">
        <f t="shared" si="95"/>
        <v>ВВ</v>
      </c>
      <c r="X300" s="17">
        <f t="shared" si="96"/>
        <v>0</v>
      </c>
      <c r="Y300" s="1"/>
      <c r="Z300" s="134"/>
      <c r="AA300" s="509"/>
    </row>
    <row r="301" spans="2:27" ht="15" hidden="1" customHeight="1" outlineLevel="2" x14ac:dyDescent="0.25">
      <c r="B301" s="146">
        <v>264</v>
      </c>
      <c r="C301" s="148" t="s">
        <v>409</v>
      </c>
      <c r="D301" s="140">
        <f>Лист2!V783</f>
        <v>3886.5524</v>
      </c>
      <c r="E301" s="140">
        <f>Лист2!W783</f>
        <v>3704.7617</v>
      </c>
      <c r="F301" s="140">
        <f>Лист2!X783</f>
        <v>1544.9504999999999</v>
      </c>
      <c r="G301" s="10">
        <f t="shared" si="100"/>
        <v>0.95</v>
      </c>
      <c r="H301" s="58">
        <f t="shared" si="101"/>
        <v>-5.0000000000000044E-2</v>
      </c>
      <c r="I301" s="3">
        <f t="shared" si="98"/>
        <v>76</v>
      </c>
      <c r="J301" s="58">
        <f t="shared" si="102"/>
        <v>0.31</v>
      </c>
      <c r="K301" s="211">
        <v>24770.29794</v>
      </c>
      <c r="L301" s="109">
        <f t="shared" si="103"/>
        <v>6.7</v>
      </c>
      <c r="M301" s="58">
        <f t="shared" si="104"/>
        <v>0.56999999999999995</v>
      </c>
      <c r="N301" s="116">
        <f>Лист2!U783</f>
        <v>21.8</v>
      </c>
      <c r="O301" s="59">
        <f t="shared" si="105"/>
        <v>170</v>
      </c>
      <c r="P301" s="58">
        <f t="shared" si="106"/>
        <v>-7.0000000000000007E-2</v>
      </c>
      <c r="Q301" s="64">
        <f t="shared" si="99"/>
        <v>0.25999999999999995</v>
      </c>
      <c r="R301" s="64">
        <f t="shared" si="91"/>
        <v>0.49999999999999994</v>
      </c>
      <c r="S301" s="26">
        <f t="shared" si="92"/>
        <v>1</v>
      </c>
      <c r="T301" s="26">
        <f t="shared" si="97"/>
        <v>10</v>
      </c>
      <c r="U301" s="23">
        <f t="shared" si="93"/>
        <v>0</v>
      </c>
      <c r="V301" s="19" t="str">
        <f t="shared" si="94"/>
        <v>АА</v>
      </c>
      <c r="W301" s="23">
        <f t="shared" si="95"/>
        <v>0</v>
      </c>
      <c r="X301" s="17">
        <f t="shared" si="96"/>
        <v>0</v>
      </c>
      <c r="Y301" s="1"/>
      <c r="Z301" s="134"/>
      <c r="AA301" s="509"/>
    </row>
    <row r="302" spans="2:27" ht="15" hidden="1" customHeight="1" outlineLevel="2" x14ac:dyDescent="0.25">
      <c r="B302" s="146">
        <v>265</v>
      </c>
      <c r="C302" s="148" t="s">
        <v>410</v>
      </c>
      <c r="D302" s="140">
        <f>Лист2!V776</f>
        <v>1135.5164</v>
      </c>
      <c r="E302" s="140">
        <f>Лист2!W776</f>
        <v>987.56680000000006</v>
      </c>
      <c r="F302" s="140">
        <f>Лист2!X776</f>
        <v>779.4846</v>
      </c>
      <c r="G302" s="10">
        <f t="shared" si="100"/>
        <v>0.87</v>
      </c>
      <c r="H302" s="58">
        <f t="shared" si="101"/>
        <v>-0.13</v>
      </c>
      <c r="I302" s="3">
        <f t="shared" si="98"/>
        <v>144</v>
      </c>
      <c r="J302" s="58">
        <f t="shared" si="102"/>
        <v>-0.31</v>
      </c>
      <c r="K302" s="211">
        <v>12232.24085</v>
      </c>
      <c r="L302" s="109">
        <f t="shared" si="103"/>
        <v>12.4</v>
      </c>
      <c r="M302" s="58">
        <f t="shared" si="104"/>
        <v>0.21</v>
      </c>
      <c r="N302" s="116">
        <f>Лист2!U776</f>
        <v>9.1999999999999993</v>
      </c>
      <c r="O302" s="59">
        <f t="shared" si="105"/>
        <v>107</v>
      </c>
      <c r="P302" s="58">
        <f t="shared" si="106"/>
        <v>-0.42</v>
      </c>
      <c r="Q302" s="64">
        <f t="shared" si="99"/>
        <v>-0.44</v>
      </c>
      <c r="R302" s="64">
        <f t="shared" si="91"/>
        <v>-0.21</v>
      </c>
      <c r="S302" s="26">
        <f t="shared" si="92"/>
        <v>2</v>
      </c>
      <c r="T302" s="26">
        <f t="shared" si="97"/>
        <v>20</v>
      </c>
      <c r="U302" s="23">
        <f t="shared" si="93"/>
        <v>0</v>
      </c>
      <c r="V302" s="19">
        <f t="shared" si="94"/>
        <v>0</v>
      </c>
      <c r="W302" s="23" t="str">
        <f t="shared" si="95"/>
        <v>ВВ</v>
      </c>
      <c r="X302" s="17">
        <f t="shared" si="96"/>
        <v>0</v>
      </c>
      <c r="Y302" s="1"/>
      <c r="Z302" s="134"/>
      <c r="AA302" s="509"/>
    </row>
    <row r="303" spans="2:27" ht="15" hidden="1" customHeight="1" outlineLevel="2" x14ac:dyDescent="0.25">
      <c r="B303" s="146">
        <v>266</v>
      </c>
      <c r="C303" s="148" t="s">
        <v>411</v>
      </c>
      <c r="D303" s="140">
        <f>Лист2!V779</f>
        <v>751.52459999999996</v>
      </c>
      <c r="E303" s="140">
        <f>Лист2!W779</f>
        <v>752.94970000000001</v>
      </c>
      <c r="F303" s="140">
        <f>Лист2!X779</f>
        <v>359.92270000000002</v>
      </c>
      <c r="G303" s="10">
        <f t="shared" si="100"/>
        <v>1</v>
      </c>
      <c r="H303" s="58">
        <f t="shared" si="101"/>
        <v>0</v>
      </c>
      <c r="I303" s="3">
        <f t="shared" si="98"/>
        <v>87</v>
      </c>
      <c r="J303" s="58">
        <f t="shared" si="102"/>
        <v>0.21</v>
      </c>
      <c r="K303" s="211">
        <v>7422.4037900000003</v>
      </c>
      <c r="L303" s="109">
        <f t="shared" si="103"/>
        <v>9.9</v>
      </c>
      <c r="M303" s="58">
        <f t="shared" si="104"/>
        <v>0.37</v>
      </c>
      <c r="N303" s="116">
        <f>Лист2!U779</f>
        <v>7</v>
      </c>
      <c r="O303" s="59">
        <f t="shared" si="105"/>
        <v>108</v>
      </c>
      <c r="P303" s="58">
        <f t="shared" si="106"/>
        <v>-0.41</v>
      </c>
      <c r="Q303" s="64">
        <f t="shared" si="99"/>
        <v>0.21</v>
      </c>
      <c r="R303" s="64">
        <f t="shared" si="91"/>
        <v>-3.999999999999998E-2</v>
      </c>
      <c r="S303" s="26">
        <f t="shared" si="92"/>
        <v>1</v>
      </c>
      <c r="T303" s="26">
        <f t="shared" si="97"/>
        <v>20</v>
      </c>
      <c r="U303" s="23" t="str">
        <f t="shared" si="93"/>
        <v>АВ</v>
      </c>
      <c r="V303" s="19">
        <f t="shared" si="94"/>
        <v>0</v>
      </c>
      <c r="W303" s="23">
        <f t="shared" si="95"/>
        <v>0</v>
      </c>
      <c r="X303" s="17">
        <f t="shared" si="96"/>
        <v>0</v>
      </c>
      <c r="Y303" s="1"/>
      <c r="Z303" s="134"/>
      <c r="AA303" s="509"/>
    </row>
    <row r="304" spans="2:27" ht="15.75" hidden="1" customHeight="1" outlineLevel="2" thickBot="1" x14ac:dyDescent="0.3">
      <c r="B304" s="189">
        <v>267</v>
      </c>
      <c r="C304" s="205" t="s">
        <v>412</v>
      </c>
      <c r="D304" s="191">
        <f>Лист2!V781</f>
        <v>891.65030000000002</v>
      </c>
      <c r="E304" s="191">
        <f>Лист2!W781</f>
        <v>800.38959999999997</v>
      </c>
      <c r="F304" s="191">
        <f>Лист2!X781</f>
        <v>638.10289999999998</v>
      </c>
      <c r="G304" s="192">
        <f t="shared" si="100"/>
        <v>0.9</v>
      </c>
      <c r="H304" s="193">
        <f t="shared" si="101"/>
        <v>-9.9999999999999978E-2</v>
      </c>
      <c r="I304" s="194">
        <f t="shared" si="98"/>
        <v>145</v>
      </c>
      <c r="J304" s="193">
        <f t="shared" si="102"/>
        <v>-0.32</v>
      </c>
      <c r="K304" s="210">
        <v>7653.9681300000011</v>
      </c>
      <c r="L304" s="195">
        <f t="shared" si="103"/>
        <v>9.6</v>
      </c>
      <c r="M304" s="193">
        <f t="shared" si="104"/>
        <v>0.38</v>
      </c>
      <c r="N304" s="196">
        <f>Лист2!U781</f>
        <v>6.5</v>
      </c>
      <c r="O304" s="197">
        <f t="shared" si="105"/>
        <v>123</v>
      </c>
      <c r="P304" s="193">
        <f t="shared" si="106"/>
        <v>-0.33</v>
      </c>
      <c r="Q304" s="198">
        <f t="shared" si="99"/>
        <v>-0.42</v>
      </c>
      <c r="R304" s="198">
        <f t="shared" ref="R304:R310" si="107">M304+P304</f>
        <v>4.9999999999999989E-2</v>
      </c>
      <c r="S304" s="199">
        <f t="shared" si="92"/>
        <v>2</v>
      </c>
      <c r="T304" s="199">
        <f t="shared" si="97"/>
        <v>10</v>
      </c>
      <c r="U304" s="200">
        <f t="shared" si="93"/>
        <v>0</v>
      </c>
      <c r="V304" s="201">
        <f t="shared" si="94"/>
        <v>0</v>
      </c>
      <c r="W304" s="200">
        <f t="shared" si="95"/>
        <v>0</v>
      </c>
      <c r="X304" s="202" t="str">
        <f t="shared" si="96"/>
        <v>ВА</v>
      </c>
      <c r="Y304" s="1"/>
      <c r="Z304" s="134"/>
      <c r="AA304" s="509"/>
    </row>
    <row r="305" spans="2:28" ht="15" hidden="1" customHeight="1" outlineLevel="2" x14ac:dyDescent="0.25">
      <c r="B305" s="190">
        <v>268</v>
      </c>
      <c r="C305" s="186" t="s">
        <v>413</v>
      </c>
      <c r="D305" s="141">
        <f>Лист2!V785</f>
        <v>7821.8145000000004</v>
      </c>
      <c r="E305" s="141">
        <f>Лист2!W785</f>
        <v>7022.1911</v>
      </c>
      <c r="F305" s="141">
        <f>Лист2!X785</f>
        <v>5258.3822999999993</v>
      </c>
      <c r="G305" s="184">
        <f t="shared" si="100"/>
        <v>0.9</v>
      </c>
      <c r="H305" s="183">
        <f t="shared" si="101"/>
        <v>-9.9999999999999978E-2</v>
      </c>
      <c r="I305" s="182">
        <f t="shared" si="98"/>
        <v>137</v>
      </c>
      <c r="J305" s="183">
        <f t="shared" si="102"/>
        <v>-0.25</v>
      </c>
      <c r="K305" s="209">
        <v>52080.566079999997</v>
      </c>
      <c r="L305" s="181">
        <f t="shared" si="103"/>
        <v>7.4</v>
      </c>
      <c r="M305" s="183">
        <f t="shared" si="104"/>
        <v>0.53</v>
      </c>
      <c r="N305" s="180">
        <f>Лист2!U785</f>
        <v>45.2</v>
      </c>
      <c r="O305" s="179">
        <f t="shared" si="105"/>
        <v>155</v>
      </c>
      <c r="P305" s="183">
        <f t="shared" si="106"/>
        <v>-0.15</v>
      </c>
      <c r="Q305" s="178">
        <f t="shared" si="99"/>
        <v>-0.35</v>
      </c>
      <c r="R305" s="178">
        <f t="shared" si="107"/>
        <v>0.38</v>
      </c>
      <c r="S305" s="177">
        <f t="shared" si="92"/>
        <v>2</v>
      </c>
      <c r="T305" s="177">
        <f t="shared" si="97"/>
        <v>10</v>
      </c>
      <c r="U305" s="176">
        <f t="shared" si="93"/>
        <v>0</v>
      </c>
      <c r="V305" s="175">
        <f t="shared" si="94"/>
        <v>0</v>
      </c>
      <c r="W305" s="176">
        <f t="shared" si="95"/>
        <v>0</v>
      </c>
      <c r="X305" s="174" t="str">
        <f t="shared" si="96"/>
        <v>ВА</v>
      </c>
      <c r="Y305" s="1"/>
      <c r="Z305" s="134"/>
      <c r="AA305" s="509"/>
    </row>
    <row r="306" spans="2:28" ht="15" hidden="1" customHeight="1" outlineLevel="2" x14ac:dyDescent="0.25">
      <c r="B306" s="146">
        <v>269</v>
      </c>
      <c r="C306" s="148" t="s">
        <v>414</v>
      </c>
      <c r="D306" s="140">
        <f>Лист2!V787</f>
        <v>4195.9634999999998</v>
      </c>
      <c r="E306" s="140">
        <f>Лист2!W787</f>
        <v>3709.0124000000001</v>
      </c>
      <c r="F306" s="140">
        <f>Лист2!X787</f>
        <v>4197.2784000000001</v>
      </c>
      <c r="G306" s="10">
        <f t="shared" si="100"/>
        <v>0.88</v>
      </c>
      <c r="H306" s="58">
        <f t="shared" si="101"/>
        <v>-0.12</v>
      </c>
      <c r="I306" s="3">
        <f t="shared" si="98"/>
        <v>207</v>
      </c>
      <c r="J306" s="58">
        <f t="shared" si="102"/>
        <v>-0.88</v>
      </c>
      <c r="K306" s="211">
        <v>22790.026120000002</v>
      </c>
      <c r="L306" s="109">
        <f t="shared" si="103"/>
        <v>6.1</v>
      </c>
      <c r="M306" s="58">
        <f t="shared" si="104"/>
        <v>0.61</v>
      </c>
      <c r="N306" s="116">
        <f>Лист2!U787</f>
        <v>17.3</v>
      </c>
      <c r="O306" s="59">
        <f t="shared" si="105"/>
        <v>214</v>
      </c>
      <c r="P306" s="58">
        <f t="shared" si="106"/>
        <v>0.17</v>
      </c>
      <c r="Q306" s="64">
        <f t="shared" si="99"/>
        <v>-1</v>
      </c>
      <c r="R306" s="64">
        <f t="shared" si="107"/>
        <v>0.78</v>
      </c>
      <c r="S306" s="26">
        <f t="shared" si="92"/>
        <v>2</v>
      </c>
      <c r="T306" s="26">
        <f t="shared" si="97"/>
        <v>10</v>
      </c>
      <c r="U306" s="23">
        <f t="shared" si="93"/>
        <v>0</v>
      </c>
      <c r="V306" s="19">
        <f t="shared" si="94"/>
        <v>0</v>
      </c>
      <c r="W306" s="23">
        <f t="shared" si="95"/>
        <v>0</v>
      </c>
      <c r="X306" s="17" t="str">
        <f t="shared" si="96"/>
        <v>ВА</v>
      </c>
      <c r="Y306" s="1"/>
      <c r="Z306" s="134"/>
      <c r="AA306" s="509"/>
    </row>
    <row r="307" spans="2:28" ht="15" hidden="1" customHeight="1" outlineLevel="2" x14ac:dyDescent="0.25">
      <c r="B307" s="146">
        <v>270</v>
      </c>
      <c r="C307" s="148" t="s">
        <v>415</v>
      </c>
      <c r="D307" s="140">
        <f>Лист2!V788</f>
        <v>11881.4601</v>
      </c>
      <c r="E307" s="140">
        <f>Лист2!W788</f>
        <v>9350.9035000000003</v>
      </c>
      <c r="F307" s="140">
        <f>Лист2!X788</f>
        <v>14224.417000000001</v>
      </c>
      <c r="G307" s="10">
        <f t="shared" si="100"/>
        <v>0.79</v>
      </c>
      <c r="H307" s="58">
        <f t="shared" si="101"/>
        <v>-0.20999999999999996</v>
      </c>
      <c r="I307" s="3">
        <f t="shared" si="98"/>
        <v>278</v>
      </c>
      <c r="J307" s="58">
        <f t="shared" si="102"/>
        <v>-1.53</v>
      </c>
      <c r="K307" s="211">
        <v>49964.122170000002</v>
      </c>
      <c r="L307" s="109">
        <f t="shared" si="103"/>
        <v>5.3</v>
      </c>
      <c r="M307" s="58">
        <f t="shared" si="104"/>
        <v>0.66</v>
      </c>
      <c r="N307" s="116">
        <f>Лист2!U788</f>
        <v>43.3</v>
      </c>
      <c r="O307" s="59">
        <f t="shared" si="105"/>
        <v>216</v>
      </c>
      <c r="P307" s="58">
        <f t="shared" si="106"/>
        <v>0.18</v>
      </c>
      <c r="Q307" s="64">
        <f t="shared" si="99"/>
        <v>-1.74</v>
      </c>
      <c r="R307" s="64">
        <f t="shared" si="107"/>
        <v>0.84000000000000008</v>
      </c>
      <c r="S307" s="26">
        <f t="shared" si="92"/>
        <v>2</v>
      </c>
      <c r="T307" s="26">
        <f t="shared" si="97"/>
        <v>10</v>
      </c>
      <c r="U307" s="23">
        <f t="shared" si="93"/>
        <v>0</v>
      </c>
      <c r="V307" s="19">
        <f t="shared" si="94"/>
        <v>0</v>
      </c>
      <c r="W307" s="23">
        <f t="shared" si="95"/>
        <v>0</v>
      </c>
      <c r="X307" s="17" t="str">
        <f t="shared" si="96"/>
        <v>ВА</v>
      </c>
      <c r="Y307" s="1"/>
      <c r="Z307" s="134"/>
      <c r="AA307" s="509"/>
    </row>
    <row r="308" spans="2:28" ht="15" hidden="1" customHeight="1" outlineLevel="2" x14ac:dyDescent="0.25">
      <c r="B308" s="146">
        <v>271</v>
      </c>
      <c r="C308" s="148" t="s">
        <v>416</v>
      </c>
      <c r="D308" s="140">
        <f>Лист2!V790</f>
        <v>9003.1061000000009</v>
      </c>
      <c r="E308" s="140">
        <f>Лист2!W790</f>
        <v>7262.9789000000001</v>
      </c>
      <c r="F308" s="140">
        <f>Лист2!X790</f>
        <v>8820.8310999999994</v>
      </c>
      <c r="G308" s="10">
        <f t="shared" si="100"/>
        <v>0.81</v>
      </c>
      <c r="H308" s="58">
        <f t="shared" si="101"/>
        <v>-0.18999999999999995</v>
      </c>
      <c r="I308" s="3">
        <f t="shared" si="98"/>
        <v>222</v>
      </c>
      <c r="J308" s="58">
        <f t="shared" si="102"/>
        <v>-1.02</v>
      </c>
      <c r="K308" s="211">
        <v>58076.472089999996</v>
      </c>
      <c r="L308" s="109">
        <f t="shared" si="103"/>
        <v>8</v>
      </c>
      <c r="M308" s="58">
        <f t="shared" si="104"/>
        <v>0.49</v>
      </c>
      <c r="N308" s="116">
        <f>Лист2!U790</f>
        <v>50</v>
      </c>
      <c r="O308" s="59">
        <f t="shared" si="105"/>
        <v>145</v>
      </c>
      <c r="P308" s="58">
        <f t="shared" si="106"/>
        <v>-0.21</v>
      </c>
      <c r="Q308" s="64">
        <f t="shared" si="99"/>
        <v>-1.21</v>
      </c>
      <c r="R308" s="64">
        <f t="shared" si="107"/>
        <v>0.28000000000000003</v>
      </c>
      <c r="S308" s="26">
        <f t="shared" si="92"/>
        <v>2</v>
      </c>
      <c r="T308" s="26">
        <f t="shared" si="97"/>
        <v>10</v>
      </c>
      <c r="U308" s="23">
        <f t="shared" si="93"/>
        <v>0</v>
      </c>
      <c r="V308" s="19">
        <f t="shared" si="94"/>
        <v>0</v>
      </c>
      <c r="W308" s="23">
        <f t="shared" si="95"/>
        <v>0</v>
      </c>
      <c r="X308" s="17" t="str">
        <f t="shared" si="96"/>
        <v>ВА</v>
      </c>
      <c r="Y308" s="1"/>
      <c r="Z308" s="134"/>
      <c r="AA308" s="509"/>
    </row>
    <row r="309" spans="2:28" ht="15" hidden="1" customHeight="1" outlineLevel="2" x14ac:dyDescent="0.25">
      <c r="B309" s="146">
        <v>272</v>
      </c>
      <c r="C309" s="148" t="s">
        <v>417</v>
      </c>
      <c r="D309" s="140">
        <f>Лист2!V792</f>
        <v>6310.1226999999999</v>
      </c>
      <c r="E309" s="140">
        <f>Лист2!W792</f>
        <v>4573.8132999999998</v>
      </c>
      <c r="F309" s="140">
        <f>Лист2!X792</f>
        <v>6243.7816000000003</v>
      </c>
      <c r="G309" s="10">
        <f t="shared" si="100"/>
        <v>0.72</v>
      </c>
      <c r="H309" s="58">
        <f t="shared" si="101"/>
        <v>-0.28000000000000003</v>
      </c>
      <c r="I309" s="3">
        <f t="shared" si="98"/>
        <v>249</v>
      </c>
      <c r="J309" s="58">
        <f t="shared" si="102"/>
        <v>-1.26</v>
      </c>
      <c r="K309" s="211">
        <v>36127.354020000006</v>
      </c>
      <c r="L309" s="109">
        <f t="shared" si="103"/>
        <v>7.9</v>
      </c>
      <c r="M309" s="58">
        <f t="shared" si="104"/>
        <v>0.49</v>
      </c>
      <c r="N309" s="116">
        <f>Лист2!U792</f>
        <v>30.2</v>
      </c>
      <c r="O309" s="59">
        <f t="shared" si="105"/>
        <v>151</v>
      </c>
      <c r="P309" s="58">
        <f t="shared" si="106"/>
        <v>-0.17</v>
      </c>
      <c r="Q309" s="64">
        <f t="shared" si="99"/>
        <v>-1.54</v>
      </c>
      <c r="R309" s="64">
        <f t="shared" si="107"/>
        <v>0.31999999999999995</v>
      </c>
      <c r="S309" s="26">
        <f t="shared" si="92"/>
        <v>2</v>
      </c>
      <c r="T309" s="26">
        <f t="shared" si="97"/>
        <v>10</v>
      </c>
      <c r="U309" s="23">
        <f t="shared" si="93"/>
        <v>0</v>
      </c>
      <c r="V309" s="19">
        <f t="shared" si="94"/>
        <v>0</v>
      </c>
      <c r="W309" s="23">
        <f t="shared" si="95"/>
        <v>0</v>
      </c>
      <c r="X309" s="17" t="str">
        <f t="shared" si="96"/>
        <v>ВА</v>
      </c>
      <c r="Y309" s="1"/>
      <c r="Z309" s="134"/>
      <c r="AA309" s="509"/>
    </row>
    <row r="310" spans="2:28" ht="15" hidden="1" customHeight="1" outlineLevel="2" x14ac:dyDescent="0.25">
      <c r="B310" s="146">
        <v>273</v>
      </c>
      <c r="C310" s="148" t="s">
        <v>418</v>
      </c>
      <c r="D310" s="140">
        <f>Лист2!V793</f>
        <v>5778.223</v>
      </c>
      <c r="E310" s="140">
        <f>Лист2!W793</f>
        <v>4388.4429</v>
      </c>
      <c r="F310" s="140">
        <f>Лист2!X793</f>
        <v>7691.7808999999997</v>
      </c>
      <c r="G310" s="10">
        <f t="shared" si="100"/>
        <v>0.76</v>
      </c>
      <c r="H310" s="58">
        <f t="shared" si="101"/>
        <v>-0.24</v>
      </c>
      <c r="I310" s="3">
        <f t="shared" si="98"/>
        <v>320</v>
      </c>
      <c r="J310" s="58">
        <f t="shared" si="102"/>
        <v>-1.91</v>
      </c>
      <c r="K310" s="211">
        <v>36467.276819999999</v>
      </c>
      <c r="L310" s="109">
        <f t="shared" si="103"/>
        <v>8.3000000000000007</v>
      </c>
      <c r="M310" s="58">
        <f t="shared" si="104"/>
        <v>0.47</v>
      </c>
      <c r="N310" s="116">
        <f>Лист2!U793</f>
        <v>25</v>
      </c>
      <c r="O310" s="59">
        <f t="shared" si="105"/>
        <v>176</v>
      </c>
      <c r="P310" s="58">
        <f t="shared" si="106"/>
        <v>-0.04</v>
      </c>
      <c r="Q310" s="64">
        <f t="shared" si="99"/>
        <v>-2.15</v>
      </c>
      <c r="R310" s="64">
        <f t="shared" si="107"/>
        <v>0.43</v>
      </c>
      <c r="S310" s="26">
        <f t="shared" si="92"/>
        <v>2</v>
      </c>
      <c r="T310" s="26">
        <f t="shared" si="97"/>
        <v>10</v>
      </c>
      <c r="U310" s="23">
        <f t="shared" si="93"/>
        <v>0</v>
      </c>
      <c r="V310" s="19">
        <f t="shared" si="94"/>
        <v>0</v>
      </c>
      <c r="W310" s="23">
        <f t="shared" si="95"/>
        <v>0</v>
      </c>
      <c r="X310" s="17" t="str">
        <f t="shared" si="96"/>
        <v>ВА</v>
      </c>
      <c r="Y310" s="1"/>
      <c r="Z310" s="134"/>
      <c r="AA310" s="509"/>
    </row>
    <row r="311" spans="2:28" ht="18.75" collapsed="1" x14ac:dyDescent="0.25">
      <c r="B311" s="142" t="s">
        <v>66</v>
      </c>
      <c r="C311" s="150" t="s">
        <v>3</v>
      </c>
      <c r="D311" s="138">
        <f>SUM(D313:D337)</f>
        <v>59384.019200000002</v>
      </c>
      <c r="E311" s="70">
        <f>SUM(E313:E337)</f>
        <v>46817.058219999999</v>
      </c>
      <c r="F311" s="70">
        <f>SUM(F313:F337)</f>
        <v>71441.204579999991</v>
      </c>
      <c r="G311" s="11">
        <f>IF(E311&gt;0,ROUND((E311/D311),2),0)</f>
        <v>0.79</v>
      </c>
      <c r="H311" s="50"/>
      <c r="I311" s="12">
        <f>ROUND(F311/E311*365,0)</f>
        <v>557</v>
      </c>
      <c r="J311" s="54"/>
      <c r="K311" s="112">
        <f>SUM(K313:K337)</f>
        <v>561651.30000000005</v>
      </c>
      <c r="L311" s="12">
        <f>ROUND(K311/E311,0)</f>
        <v>12</v>
      </c>
      <c r="M311" s="55"/>
      <c r="N311" s="113">
        <f>SUM(N313:N337)</f>
        <v>477.55600000000004</v>
      </c>
      <c r="O311" s="69">
        <f t="shared" ref="O311" si="108">ROUND((E311/N311),0)</f>
        <v>98</v>
      </c>
      <c r="P311" s="55"/>
      <c r="Q311" s="55"/>
      <c r="R311" s="55"/>
      <c r="S311" s="73"/>
      <c r="T311" s="73"/>
      <c r="U311" s="12"/>
      <c r="V311" s="12"/>
      <c r="W311" s="12"/>
      <c r="X311" s="12"/>
      <c r="Y311" s="1"/>
    </row>
    <row r="312" spans="2:28" ht="18" customHeight="1" x14ac:dyDescent="0.25">
      <c r="B312" s="144"/>
      <c r="C312" s="145" t="s">
        <v>27</v>
      </c>
      <c r="D312" s="139"/>
      <c r="E312" s="40"/>
      <c r="F312" s="44"/>
      <c r="G312" s="47">
        <v>1</v>
      </c>
      <c r="H312" s="51"/>
      <c r="I312" s="110">
        <v>110</v>
      </c>
      <c r="J312" s="45"/>
      <c r="K312" s="115"/>
      <c r="L312" s="110">
        <v>15.6</v>
      </c>
      <c r="M312" s="41"/>
      <c r="N312" s="103"/>
      <c r="O312" s="110">
        <v>183</v>
      </c>
      <c r="P312" s="41"/>
      <c r="Q312" s="47">
        <v>0</v>
      </c>
      <c r="R312" s="47">
        <v>0</v>
      </c>
      <c r="S312" s="39"/>
      <c r="T312" s="39"/>
      <c r="U312" s="46"/>
      <c r="V312" s="46"/>
      <c r="W312" s="46"/>
      <c r="X312" s="46"/>
      <c r="Y312" s="1"/>
    </row>
    <row r="313" spans="2:28" ht="15" customHeight="1" outlineLevel="1" x14ac:dyDescent="0.25">
      <c r="B313" s="146">
        <v>1</v>
      </c>
      <c r="C313" s="498" t="s">
        <v>73</v>
      </c>
      <c r="D313" s="140">
        <v>979.39995999999996</v>
      </c>
      <c r="E313" s="5">
        <v>781.34450000000004</v>
      </c>
      <c r="F313" s="5">
        <v>983.17934000000002</v>
      </c>
      <c r="G313" s="10">
        <f>IF(E313&gt;0,ROUND((E313/D313),2),0)</f>
        <v>0.8</v>
      </c>
      <c r="H313" s="58">
        <f>G313-$G$312</f>
        <v>-0.19999999999999996</v>
      </c>
      <c r="I313" s="3">
        <f t="shared" ref="I313:I337" si="109">ROUND(F313/E313*182.5,0)</f>
        <v>230</v>
      </c>
      <c r="J313" s="58">
        <f>-(ROUND(I313/$I$312-100%,2))</f>
        <v>-1.0900000000000001</v>
      </c>
      <c r="K313" s="211">
        <v>11520.699999999999</v>
      </c>
      <c r="L313" s="109">
        <f>ROUND(K313/E313,1)</f>
        <v>14.7</v>
      </c>
      <c r="M313" s="58">
        <f>-ROUND(L313/$L$312-100%,2)</f>
        <v>0.06</v>
      </c>
      <c r="N313" s="107">
        <v>9</v>
      </c>
      <c r="O313" s="59">
        <f>ROUND((E313/N313),0)</f>
        <v>87</v>
      </c>
      <c r="P313" s="58">
        <f>ROUND(O313/$O$312-100%,2)</f>
        <v>-0.52</v>
      </c>
      <c r="Q313" s="64">
        <f>H313+J313</f>
        <v>-1.29</v>
      </c>
      <c r="R313" s="64">
        <f>M313+P313</f>
        <v>-0.46</v>
      </c>
      <c r="S313" s="26">
        <f t="shared" ref="S313:S337" si="110">IF(Q313&gt;=$Q$37,1,2)</f>
        <v>2</v>
      </c>
      <c r="T313" s="26">
        <f t="shared" ref="T313:T337" si="111">IF(R313&gt;=$R$37,10,20)</f>
        <v>20</v>
      </c>
      <c r="U313" s="23">
        <f>IF(S313+T313=21,$U$8,0)</f>
        <v>0</v>
      </c>
      <c r="V313" s="111">
        <f>IF(S313+T313=11,$V$8,0)</f>
        <v>0</v>
      </c>
      <c r="W313" s="23" t="str">
        <f>IF(S313+T313=22,$W$8,0)</f>
        <v>ВВ</v>
      </c>
      <c r="X313" s="17">
        <f>IF(S313+T313=12,$X$8,0)</f>
        <v>0</v>
      </c>
      <c r="Y313" s="1"/>
      <c r="Z313" s="513"/>
      <c r="AB313" s="513"/>
    </row>
    <row r="314" spans="2:28" ht="15" customHeight="1" outlineLevel="1" x14ac:dyDescent="0.25">
      <c r="B314" s="146">
        <v>2</v>
      </c>
      <c r="C314" s="498" t="s">
        <v>74</v>
      </c>
      <c r="D314" s="140">
        <v>711.7192</v>
      </c>
      <c r="E314" s="5">
        <v>581.72886000000005</v>
      </c>
      <c r="F314" s="5">
        <v>871.84781999999996</v>
      </c>
      <c r="G314" s="10">
        <f t="shared" ref="G314:G338" si="112">IF(E314&gt;0,ROUND((E314/D314),2),0)</f>
        <v>0.82</v>
      </c>
      <c r="H314" s="58">
        <f t="shared" ref="H314:H337" si="113">G314-$G$312</f>
        <v>-0.18000000000000005</v>
      </c>
      <c r="I314" s="3">
        <f t="shared" si="109"/>
        <v>274</v>
      </c>
      <c r="J314" s="58">
        <f t="shared" ref="J314:J337" si="114">-(ROUND(I314/$I$312-100%,2))</f>
        <v>-1.49</v>
      </c>
      <c r="K314" s="211">
        <v>12131.8</v>
      </c>
      <c r="L314" s="109">
        <f t="shared" ref="L314:L325" si="115">ROUND(K314/E314,1)</f>
        <v>20.9</v>
      </c>
      <c r="M314" s="58">
        <f t="shared" ref="M314:M337" si="116">-ROUND(L314/$L$312-100%,2)</f>
        <v>-0.34</v>
      </c>
      <c r="N314" s="107">
        <v>9</v>
      </c>
      <c r="O314" s="59">
        <f t="shared" ref="O314:O337" si="117">ROUND((E314/N314),0)</f>
        <v>65</v>
      </c>
      <c r="P314" s="58">
        <f t="shared" ref="P314:P337" si="118">ROUND(O314/$O$312-100%,2)</f>
        <v>-0.64</v>
      </c>
      <c r="Q314" s="64">
        <f t="shared" ref="Q314:Q337" si="119">H314+J314</f>
        <v>-1.67</v>
      </c>
      <c r="R314" s="64">
        <f t="shared" ref="R314:R331" si="120">M314+P314</f>
        <v>-0.98</v>
      </c>
      <c r="S314" s="26">
        <f t="shared" si="110"/>
        <v>2</v>
      </c>
      <c r="T314" s="26">
        <f t="shared" si="111"/>
        <v>20</v>
      </c>
      <c r="U314" s="23">
        <f t="shared" ref="U314:U337" si="121">IF(S314+T314=21,$U$8,0)</f>
        <v>0</v>
      </c>
      <c r="V314" s="19">
        <f t="shared" ref="V314:V337" si="122">IF(S314+T314=11,$V$8,0)</f>
        <v>0</v>
      </c>
      <c r="W314" s="23" t="str">
        <f t="shared" ref="W314:W337" si="123">IF(S314+T314=22,$W$8,0)</f>
        <v>ВВ</v>
      </c>
      <c r="X314" s="17">
        <f t="shared" ref="X314:X337" si="124">IF(S314+T314=12,$X$8,0)</f>
        <v>0</v>
      </c>
      <c r="Y314" s="1"/>
      <c r="Z314" s="513"/>
      <c r="AB314" s="513"/>
    </row>
    <row r="315" spans="2:28" ht="15" customHeight="1" outlineLevel="1" x14ac:dyDescent="0.25">
      <c r="B315" s="146">
        <v>3</v>
      </c>
      <c r="C315" s="498" t="s">
        <v>75</v>
      </c>
      <c r="D315" s="140">
        <v>6260.8089200000004</v>
      </c>
      <c r="E315" s="5">
        <v>5047.1518400000004</v>
      </c>
      <c r="F315" s="5">
        <v>6656.0070999999998</v>
      </c>
      <c r="G315" s="10">
        <f t="shared" si="112"/>
        <v>0.81</v>
      </c>
      <c r="H315" s="58">
        <f t="shared" si="113"/>
        <v>-0.18999999999999995</v>
      </c>
      <c r="I315" s="3">
        <f t="shared" si="109"/>
        <v>241</v>
      </c>
      <c r="J315" s="58">
        <f t="shared" si="114"/>
        <v>-1.19</v>
      </c>
      <c r="K315" s="211">
        <v>36290.699999999997</v>
      </c>
      <c r="L315" s="109">
        <f t="shared" si="115"/>
        <v>7.2</v>
      </c>
      <c r="M315" s="58">
        <f t="shared" si="116"/>
        <v>0.54</v>
      </c>
      <c r="N315" s="107">
        <v>33</v>
      </c>
      <c r="O315" s="59">
        <f t="shared" si="117"/>
        <v>153</v>
      </c>
      <c r="P315" s="58">
        <f t="shared" si="118"/>
        <v>-0.16</v>
      </c>
      <c r="Q315" s="64">
        <f t="shared" si="119"/>
        <v>-1.38</v>
      </c>
      <c r="R315" s="64">
        <f t="shared" si="120"/>
        <v>0.38</v>
      </c>
      <c r="S315" s="26">
        <f t="shared" si="110"/>
        <v>2</v>
      </c>
      <c r="T315" s="26">
        <f t="shared" si="111"/>
        <v>10</v>
      </c>
      <c r="U315" s="23">
        <f t="shared" si="121"/>
        <v>0</v>
      </c>
      <c r="V315" s="19">
        <f t="shared" si="122"/>
        <v>0</v>
      </c>
      <c r="W315" s="23">
        <f t="shared" si="123"/>
        <v>0</v>
      </c>
      <c r="X315" s="17" t="str">
        <f t="shared" si="124"/>
        <v>ВА</v>
      </c>
      <c r="Y315" s="1"/>
      <c r="Z315" s="513"/>
      <c r="AB315" s="513"/>
    </row>
    <row r="316" spans="2:28" ht="15" customHeight="1" outlineLevel="1" x14ac:dyDescent="0.25">
      <c r="B316" s="146">
        <v>4</v>
      </c>
      <c r="C316" s="498" t="s">
        <v>76</v>
      </c>
      <c r="D316" s="140">
        <v>1923.3309999999999</v>
      </c>
      <c r="E316" s="5">
        <v>1609.4219399999999</v>
      </c>
      <c r="F316" s="5">
        <v>2538.1179999999999</v>
      </c>
      <c r="G316" s="10">
        <f t="shared" si="112"/>
        <v>0.84</v>
      </c>
      <c r="H316" s="58">
        <f t="shared" si="113"/>
        <v>-0.16000000000000003</v>
      </c>
      <c r="I316" s="3">
        <f t="shared" si="109"/>
        <v>288</v>
      </c>
      <c r="J316" s="58">
        <f t="shared" si="114"/>
        <v>-1.62</v>
      </c>
      <c r="K316" s="211">
        <v>27266.400000000001</v>
      </c>
      <c r="L316" s="109">
        <f t="shared" si="115"/>
        <v>16.899999999999999</v>
      </c>
      <c r="M316" s="58">
        <f t="shared" si="116"/>
        <v>-0.08</v>
      </c>
      <c r="N316" s="107">
        <v>27</v>
      </c>
      <c r="O316" s="59">
        <f t="shared" si="117"/>
        <v>60</v>
      </c>
      <c r="P316" s="58">
        <f t="shared" si="118"/>
        <v>-0.67</v>
      </c>
      <c r="Q316" s="64">
        <f t="shared" si="119"/>
        <v>-1.7800000000000002</v>
      </c>
      <c r="R316" s="64">
        <f t="shared" si="120"/>
        <v>-0.75</v>
      </c>
      <c r="S316" s="26">
        <f t="shared" si="110"/>
        <v>2</v>
      </c>
      <c r="T316" s="26">
        <f t="shared" si="111"/>
        <v>20</v>
      </c>
      <c r="U316" s="23">
        <f t="shared" si="121"/>
        <v>0</v>
      </c>
      <c r="V316" s="19">
        <f t="shared" si="122"/>
        <v>0</v>
      </c>
      <c r="W316" s="23" t="str">
        <f t="shared" si="123"/>
        <v>ВВ</v>
      </c>
      <c r="X316" s="17">
        <f t="shared" si="124"/>
        <v>0</v>
      </c>
      <c r="Y316" s="1"/>
      <c r="Z316" s="513"/>
      <c r="AB316" s="513"/>
    </row>
    <row r="317" spans="2:28" ht="15" customHeight="1" outlineLevel="1" x14ac:dyDescent="0.25">
      <c r="B317" s="146">
        <v>5</v>
      </c>
      <c r="C317" s="498" t="s">
        <v>77</v>
      </c>
      <c r="D317" s="140">
        <v>1286.19326</v>
      </c>
      <c r="E317" s="5">
        <v>1062.5836400000001</v>
      </c>
      <c r="F317" s="5">
        <v>1107.7780399999999</v>
      </c>
      <c r="G317" s="10">
        <f t="shared" si="112"/>
        <v>0.83</v>
      </c>
      <c r="H317" s="58">
        <f t="shared" si="113"/>
        <v>-0.17000000000000004</v>
      </c>
      <c r="I317" s="3">
        <f t="shared" si="109"/>
        <v>190</v>
      </c>
      <c r="J317" s="58">
        <f t="shared" si="114"/>
        <v>-0.73</v>
      </c>
      <c r="K317" s="211">
        <v>20786.099999999995</v>
      </c>
      <c r="L317" s="109">
        <f t="shared" si="115"/>
        <v>19.600000000000001</v>
      </c>
      <c r="M317" s="58">
        <f t="shared" si="116"/>
        <v>-0.26</v>
      </c>
      <c r="N317" s="107">
        <v>15</v>
      </c>
      <c r="O317" s="59">
        <f t="shared" si="117"/>
        <v>71</v>
      </c>
      <c r="P317" s="58">
        <f t="shared" si="118"/>
        <v>-0.61</v>
      </c>
      <c r="Q317" s="64">
        <f t="shared" si="119"/>
        <v>-0.9</v>
      </c>
      <c r="R317" s="64">
        <f t="shared" si="120"/>
        <v>-0.87</v>
      </c>
      <c r="S317" s="26">
        <f t="shared" si="110"/>
        <v>2</v>
      </c>
      <c r="T317" s="26">
        <f t="shared" si="111"/>
        <v>20</v>
      </c>
      <c r="U317" s="23">
        <f t="shared" si="121"/>
        <v>0</v>
      </c>
      <c r="V317" s="19">
        <f t="shared" si="122"/>
        <v>0</v>
      </c>
      <c r="W317" s="23" t="str">
        <f t="shared" si="123"/>
        <v>ВВ</v>
      </c>
      <c r="X317" s="17">
        <f t="shared" si="124"/>
        <v>0</v>
      </c>
      <c r="Y317" s="1"/>
      <c r="Z317" s="513"/>
      <c r="AB317" s="513"/>
    </row>
    <row r="318" spans="2:28" ht="15" customHeight="1" outlineLevel="1" x14ac:dyDescent="0.25">
      <c r="B318" s="146">
        <v>6</v>
      </c>
      <c r="C318" s="498" t="s">
        <v>78</v>
      </c>
      <c r="D318" s="140">
        <v>652.25788</v>
      </c>
      <c r="E318" s="5">
        <v>483.93484000000001</v>
      </c>
      <c r="F318" s="5">
        <v>1028.8884800000001</v>
      </c>
      <c r="G318" s="10">
        <f t="shared" si="112"/>
        <v>0.74</v>
      </c>
      <c r="H318" s="58">
        <f t="shared" si="113"/>
        <v>-0.26</v>
      </c>
      <c r="I318" s="3">
        <f t="shared" si="109"/>
        <v>388</v>
      </c>
      <c r="J318" s="58">
        <f t="shared" si="114"/>
        <v>-2.5299999999999998</v>
      </c>
      <c r="K318" s="211">
        <v>6311.7000000000007</v>
      </c>
      <c r="L318" s="109">
        <f t="shared" si="115"/>
        <v>13</v>
      </c>
      <c r="M318" s="58">
        <f t="shared" si="116"/>
        <v>0.17</v>
      </c>
      <c r="N318" s="107">
        <v>4</v>
      </c>
      <c r="O318" s="59">
        <f t="shared" si="117"/>
        <v>121</v>
      </c>
      <c r="P318" s="58">
        <f t="shared" si="118"/>
        <v>-0.34</v>
      </c>
      <c r="Q318" s="64">
        <f t="shared" si="119"/>
        <v>-2.79</v>
      </c>
      <c r="R318" s="64">
        <f t="shared" si="120"/>
        <v>-0.17</v>
      </c>
      <c r="S318" s="26">
        <f t="shared" si="110"/>
        <v>2</v>
      </c>
      <c r="T318" s="26">
        <f t="shared" si="111"/>
        <v>20</v>
      </c>
      <c r="U318" s="23">
        <f t="shared" si="121"/>
        <v>0</v>
      </c>
      <c r="V318" s="19">
        <f t="shared" si="122"/>
        <v>0</v>
      </c>
      <c r="W318" s="23" t="str">
        <f t="shared" si="123"/>
        <v>ВВ</v>
      </c>
      <c r="X318" s="17">
        <f t="shared" si="124"/>
        <v>0</v>
      </c>
      <c r="Y318" s="1"/>
      <c r="Z318" s="513"/>
      <c r="AB318" s="513"/>
    </row>
    <row r="319" spans="2:28" ht="15" customHeight="1" outlineLevel="1" x14ac:dyDescent="0.25">
      <c r="B319" s="146">
        <v>7</v>
      </c>
      <c r="C319" s="498" t="s">
        <v>79</v>
      </c>
      <c r="D319" s="140">
        <v>2663.1481800000001</v>
      </c>
      <c r="E319" s="5">
        <v>2507.7532000000001</v>
      </c>
      <c r="F319" s="5">
        <v>2078.8356800000001</v>
      </c>
      <c r="G319" s="10">
        <f t="shared" si="112"/>
        <v>0.94</v>
      </c>
      <c r="H319" s="58">
        <f t="shared" si="113"/>
        <v>-6.0000000000000053E-2</v>
      </c>
      <c r="I319" s="3">
        <f t="shared" si="109"/>
        <v>151</v>
      </c>
      <c r="J319" s="58">
        <f t="shared" si="114"/>
        <v>-0.37</v>
      </c>
      <c r="K319" s="211">
        <v>23929.600000000002</v>
      </c>
      <c r="L319" s="109">
        <f t="shared" si="115"/>
        <v>9.5</v>
      </c>
      <c r="M319" s="58">
        <f t="shared" si="116"/>
        <v>0.39</v>
      </c>
      <c r="N319" s="107">
        <v>20</v>
      </c>
      <c r="O319" s="59">
        <f t="shared" si="117"/>
        <v>125</v>
      </c>
      <c r="P319" s="58">
        <f t="shared" si="118"/>
        <v>-0.32</v>
      </c>
      <c r="Q319" s="64">
        <f t="shared" si="119"/>
        <v>-0.43000000000000005</v>
      </c>
      <c r="R319" s="64">
        <f t="shared" si="120"/>
        <v>7.0000000000000007E-2</v>
      </c>
      <c r="S319" s="26">
        <f t="shared" si="110"/>
        <v>2</v>
      </c>
      <c r="T319" s="26">
        <f t="shared" si="111"/>
        <v>10</v>
      </c>
      <c r="U319" s="23">
        <f t="shared" si="121"/>
        <v>0</v>
      </c>
      <c r="V319" s="19">
        <f t="shared" si="122"/>
        <v>0</v>
      </c>
      <c r="W319" s="23">
        <f t="shared" si="123"/>
        <v>0</v>
      </c>
      <c r="X319" s="17" t="str">
        <f t="shared" si="124"/>
        <v>ВА</v>
      </c>
      <c r="Y319" s="1"/>
      <c r="Z319" s="513"/>
      <c r="AB319" s="513"/>
    </row>
    <row r="320" spans="2:28" ht="15" customHeight="1" outlineLevel="1" x14ac:dyDescent="0.25">
      <c r="B320" s="146">
        <v>8</v>
      </c>
      <c r="C320" s="498" t="s">
        <v>80</v>
      </c>
      <c r="D320" s="140">
        <v>944.70763999999997</v>
      </c>
      <c r="E320" s="5">
        <v>723.44255999999996</v>
      </c>
      <c r="F320" s="5">
        <v>974.60856000000001</v>
      </c>
      <c r="G320" s="10">
        <f t="shared" si="112"/>
        <v>0.77</v>
      </c>
      <c r="H320" s="58">
        <f t="shared" si="113"/>
        <v>-0.22999999999999998</v>
      </c>
      <c r="I320" s="3">
        <f t="shared" si="109"/>
        <v>246</v>
      </c>
      <c r="J320" s="58">
        <f t="shared" si="114"/>
        <v>-1.24</v>
      </c>
      <c r="K320" s="211">
        <v>17392.8</v>
      </c>
      <c r="L320" s="109">
        <f t="shared" si="115"/>
        <v>24</v>
      </c>
      <c r="M320" s="58">
        <f t="shared" si="116"/>
        <v>-0.54</v>
      </c>
      <c r="N320" s="107">
        <v>13.3</v>
      </c>
      <c r="O320" s="59">
        <f t="shared" si="117"/>
        <v>54</v>
      </c>
      <c r="P320" s="58">
        <f t="shared" si="118"/>
        <v>-0.7</v>
      </c>
      <c r="Q320" s="64">
        <f t="shared" si="119"/>
        <v>-1.47</v>
      </c>
      <c r="R320" s="64">
        <f t="shared" si="120"/>
        <v>-1.24</v>
      </c>
      <c r="S320" s="26">
        <f t="shared" si="110"/>
        <v>2</v>
      </c>
      <c r="T320" s="26">
        <f t="shared" si="111"/>
        <v>20</v>
      </c>
      <c r="U320" s="23">
        <f t="shared" si="121"/>
        <v>0</v>
      </c>
      <c r="V320" s="19">
        <f t="shared" si="122"/>
        <v>0</v>
      </c>
      <c r="W320" s="23" t="str">
        <f t="shared" si="123"/>
        <v>ВВ</v>
      </c>
      <c r="X320" s="17">
        <f t="shared" si="124"/>
        <v>0</v>
      </c>
      <c r="Y320" s="1"/>
      <c r="Z320" s="513"/>
      <c r="AA320" s="134"/>
      <c r="AB320" s="513"/>
    </row>
    <row r="321" spans="2:28" ht="15" customHeight="1" outlineLevel="1" x14ac:dyDescent="0.25">
      <c r="B321" s="146">
        <v>9</v>
      </c>
      <c r="C321" s="498" t="s">
        <v>81</v>
      </c>
      <c r="D321" s="140">
        <v>3593.6046999999999</v>
      </c>
      <c r="E321" s="5">
        <v>2537.8339599999999</v>
      </c>
      <c r="F321" s="5">
        <v>3764.5473000000002</v>
      </c>
      <c r="G321" s="10">
        <f t="shared" si="112"/>
        <v>0.71</v>
      </c>
      <c r="H321" s="58">
        <f t="shared" si="113"/>
        <v>-0.29000000000000004</v>
      </c>
      <c r="I321" s="3">
        <f t="shared" si="109"/>
        <v>271</v>
      </c>
      <c r="J321" s="58">
        <f t="shared" si="114"/>
        <v>-1.46</v>
      </c>
      <c r="K321" s="211">
        <v>34391.5</v>
      </c>
      <c r="L321" s="109">
        <f t="shared" si="115"/>
        <v>13.6</v>
      </c>
      <c r="M321" s="58">
        <f t="shared" si="116"/>
        <v>0.13</v>
      </c>
      <c r="N321" s="107">
        <v>28.8</v>
      </c>
      <c r="O321" s="59">
        <f t="shared" si="117"/>
        <v>88</v>
      </c>
      <c r="P321" s="58">
        <f t="shared" si="118"/>
        <v>-0.52</v>
      </c>
      <c r="Q321" s="64">
        <f t="shared" si="119"/>
        <v>-1.75</v>
      </c>
      <c r="R321" s="64">
        <f t="shared" si="120"/>
        <v>-0.39</v>
      </c>
      <c r="S321" s="26">
        <f t="shared" si="110"/>
        <v>2</v>
      </c>
      <c r="T321" s="26">
        <f t="shared" si="111"/>
        <v>20</v>
      </c>
      <c r="U321" s="23">
        <f t="shared" si="121"/>
        <v>0</v>
      </c>
      <c r="V321" s="19">
        <f t="shared" si="122"/>
        <v>0</v>
      </c>
      <c r="W321" s="23" t="str">
        <f t="shared" si="123"/>
        <v>ВВ</v>
      </c>
      <c r="X321" s="17">
        <f t="shared" si="124"/>
        <v>0</v>
      </c>
      <c r="Y321" s="1"/>
      <c r="Z321" s="513"/>
      <c r="AB321" s="513"/>
    </row>
    <row r="322" spans="2:28" ht="15" customHeight="1" outlineLevel="1" x14ac:dyDescent="0.25">
      <c r="B322" s="146">
        <v>10</v>
      </c>
      <c r="C322" s="498" t="s">
        <v>82</v>
      </c>
      <c r="D322" s="140">
        <v>901.41974000000005</v>
      </c>
      <c r="E322" s="5">
        <v>625.61256000000003</v>
      </c>
      <c r="F322" s="5">
        <v>1330.14806</v>
      </c>
      <c r="G322" s="10">
        <f t="shared" si="112"/>
        <v>0.69</v>
      </c>
      <c r="H322" s="58">
        <f t="shared" si="113"/>
        <v>-0.31000000000000005</v>
      </c>
      <c r="I322" s="3">
        <f t="shared" si="109"/>
        <v>388</v>
      </c>
      <c r="J322" s="58">
        <f t="shared" si="114"/>
        <v>-2.5299999999999998</v>
      </c>
      <c r="K322" s="211">
        <v>10671.8</v>
      </c>
      <c r="L322" s="109">
        <f t="shared" si="115"/>
        <v>17.100000000000001</v>
      </c>
      <c r="M322" s="58">
        <f t="shared" si="116"/>
        <v>-0.1</v>
      </c>
      <c r="N322" s="107">
        <v>7.8</v>
      </c>
      <c r="O322" s="59">
        <f t="shared" si="117"/>
        <v>80</v>
      </c>
      <c r="P322" s="58">
        <f t="shared" si="118"/>
        <v>-0.56000000000000005</v>
      </c>
      <c r="Q322" s="64">
        <f t="shared" si="119"/>
        <v>-2.84</v>
      </c>
      <c r="R322" s="64">
        <f t="shared" si="120"/>
        <v>-0.66</v>
      </c>
      <c r="S322" s="26">
        <f t="shared" si="110"/>
        <v>2</v>
      </c>
      <c r="T322" s="26">
        <f t="shared" si="111"/>
        <v>20</v>
      </c>
      <c r="U322" s="23">
        <f t="shared" si="121"/>
        <v>0</v>
      </c>
      <c r="V322" s="19">
        <f t="shared" si="122"/>
        <v>0</v>
      </c>
      <c r="W322" s="23" t="str">
        <f t="shared" si="123"/>
        <v>ВВ</v>
      </c>
      <c r="X322" s="17">
        <f t="shared" si="124"/>
        <v>0</v>
      </c>
      <c r="Y322" s="1"/>
      <c r="Z322" s="513"/>
      <c r="AB322" s="513"/>
    </row>
    <row r="323" spans="2:28" ht="15" customHeight="1" outlineLevel="1" x14ac:dyDescent="0.25">
      <c r="B323" s="146">
        <v>11</v>
      </c>
      <c r="C323" s="498" t="s">
        <v>83</v>
      </c>
      <c r="D323" s="140">
        <v>1037.7172800000001</v>
      </c>
      <c r="E323" s="5">
        <v>960.06907999999999</v>
      </c>
      <c r="F323" s="5">
        <v>902.44295999999997</v>
      </c>
      <c r="G323" s="10">
        <f t="shared" si="112"/>
        <v>0.93</v>
      </c>
      <c r="H323" s="58">
        <f t="shared" si="113"/>
        <v>-6.9999999999999951E-2</v>
      </c>
      <c r="I323" s="3">
        <f t="shared" si="109"/>
        <v>172</v>
      </c>
      <c r="J323" s="58">
        <f t="shared" si="114"/>
        <v>-0.56000000000000005</v>
      </c>
      <c r="K323" s="211">
        <v>18232.600000000002</v>
      </c>
      <c r="L323" s="109">
        <f t="shared" si="115"/>
        <v>19</v>
      </c>
      <c r="M323" s="58">
        <f t="shared" si="116"/>
        <v>-0.22</v>
      </c>
      <c r="N323" s="107">
        <v>17</v>
      </c>
      <c r="O323" s="59">
        <f t="shared" si="117"/>
        <v>56</v>
      </c>
      <c r="P323" s="58">
        <f t="shared" si="118"/>
        <v>-0.69</v>
      </c>
      <c r="Q323" s="64">
        <f t="shared" si="119"/>
        <v>-0.63</v>
      </c>
      <c r="R323" s="64">
        <f t="shared" si="120"/>
        <v>-0.90999999999999992</v>
      </c>
      <c r="S323" s="26">
        <f t="shared" si="110"/>
        <v>2</v>
      </c>
      <c r="T323" s="26">
        <f t="shared" si="111"/>
        <v>20</v>
      </c>
      <c r="U323" s="23">
        <f t="shared" si="121"/>
        <v>0</v>
      </c>
      <c r="V323" s="19">
        <f t="shared" si="122"/>
        <v>0</v>
      </c>
      <c r="W323" s="23" t="str">
        <f t="shared" si="123"/>
        <v>ВВ</v>
      </c>
      <c r="X323" s="17">
        <f t="shared" si="124"/>
        <v>0</v>
      </c>
      <c r="Y323" s="1"/>
      <c r="Z323" s="513"/>
      <c r="AB323" s="513"/>
    </row>
    <row r="324" spans="2:28" ht="15" customHeight="1" outlineLevel="1" x14ac:dyDescent="0.25">
      <c r="B324" s="146">
        <v>12</v>
      </c>
      <c r="C324" s="498" t="s">
        <v>84</v>
      </c>
      <c r="D324" s="140">
        <v>2626.67776</v>
      </c>
      <c r="E324" s="5">
        <v>1828.9362599999999</v>
      </c>
      <c r="F324" s="5">
        <v>3223.5316600000001</v>
      </c>
      <c r="G324" s="10">
        <f t="shared" si="112"/>
        <v>0.7</v>
      </c>
      <c r="H324" s="58">
        <f t="shared" si="113"/>
        <v>-0.30000000000000004</v>
      </c>
      <c r="I324" s="3">
        <f t="shared" si="109"/>
        <v>322</v>
      </c>
      <c r="J324" s="58">
        <f t="shared" si="114"/>
        <v>-1.93</v>
      </c>
      <c r="K324" s="211">
        <v>37896</v>
      </c>
      <c r="L324" s="109">
        <f t="shared" si="115"/>
        <v>20.7</v>
      </c>
      <c r="M324" s="58">
        <f t="shared" si="116"/>
        <v>-0.33</v>
      </c>
      <c r="N324" s="107">
        <v>33.4</v>
      </c>
      <c r="O324" s="59">
        <f t="shared" si="117"/>
        <v>55</v>
      </c>
      <c r="P324" s="58">
        <f t="shared" si="118"/>
        <v>-0.7</v>
      </c>
      <c r="Q324" s="64">
        <f t="shared" si="119"/>
        <v>-2.23</v>
      </c>
      <c r="R324" s="64">
        <f t="shared" si="120"/>
        <v>-1.03</v>
      </c>
      <c r="S324" s="26">
        <f t="shared" si="110"/>
        <v>2</v>
      </c>
      <c r="T324" s="26">
        <f t="shared" si="111"/>
        <v>20</v>
      </c>
      <c r="U324" s="23">
        <f t="shared" si="121"/>
        <v>0</v>
      </c>
      <c r="V324" s="19">
        <f t="shared" si="122"/>
        <v>0</v>
      </c>
      <c r="W324" s="23" t="str">
        <f t="shared" si="123"/>
        <v>ВВ</v>
      </c>
      <c r="X324" s="17">
        <f t="shared" si="124"/>
        <v>0</v>
      </c>
      <c r="Y324" s="1"/>
      <c r="Z324" s="513"/>
      <c r="AB324" s="513"/>
    </row>
    <row r="325" spans="2:28" ht="15" customHeight="1" outlineLevel="1" x14ac:dyDescent="0.25">
      <c r="B325" s="146">
        <v>13</v>
      </c>
      <c r="C325" s="498" t="s">
        <v>85</v>
      </c>
      <c r="D325" s="140">
        <v>2600.68246</v>
      </c>
      <c r="E325" s="5">
        <v>1453.4121</v>
      </c>
      <c r="F325" s="5">
        <v>2250.8560400000001</v>
      </c>
      <c r="G325" s="10">
        <f t="shared" si="112"/>
        <v>0.56000000000000005</v>
      </c>
      <c r="H325" s="58">
        <f t="shared" si="113"/>
        <v>-0.43999999999999995</v>
      </c>
      <c r="I325" s="3">
        <f t="shared" si="109"/>
        <v>283</v>
      </c>
      <c r="J325" s="58">
        <f t="shared" si="114"/>
        <v>-1.57</v>
      </c>
      <c r="K325" s="211">
        <v>12888.6</v>
      </c>
      <c r="L325" s="109">
        <f t="shared" si="115"/>
        <v>8.9</v>
      </c>
      <c r="M325" s="58">
        <f t="shared" si="116"/>
        <v>0.43</v>
      </c>
      <c r="N325" s="107">
        <v>9.9</v>
      </c>
      <c r="O325" s="59">
        <f t="shared" si="117"/>
        <v>147</v>
      </c>
      <c r="P325" s="58">
        <f t="shared" si="118"/>
        <v>-0.2</v>
      </c>
      <c r="Q325" s="64">
        <f t="shared" si="119"/>
        <v>-2.0099999999999998</v>
      </c>
      <c r="R325" s="64">
        <f t="shared" si="120"/>
        <v>0.22999999999999998</v>
      </c>
      <c r="S325" s="26">
        <f t="shared" si="110"/>
        <v>2</v>
      </c>
      <c r="T325" s="26">
        <f t="shared" si="111"/>
        <v>10</v>
      </c>
      <c r="U325" s="23">
        <f t="shared" si="121"/>
        <v>0</v>
      </c>
      <c r="V325" s="19">
        <f t="shared" si="122"/>
        <v>0</v>
      </c>
      <c r="W325" s="23">
        <f t="shared" si="123"/>
        <v>0</v>
      </c>
      <c r="X325" s="17" t="str">
        <f t="shared" si="124"/>
        <v>ВА</v>
      </c>
      <c r="Y325" s="1"/>
      <c r="Z325" s="513"/>
      <c r="AB325" s="513"/>
    </row>
    <row r="326" spans="2:28" ht="15" customHeight="1" outlineLevel="1" x14ac:dyDescent="0.25">
      <c r="B326" s="146">
        <v>14</v>
      </c>
      <c r="C326" s="498" t="s">
        <v>86</v>
      </c>
      <c r="D326" s="140">
        <v>12020.598239999999</v>
      </c>
      <c r="E326" s="5">
        <v>8806.2870800000001</v>
      </c>
      <c r="F326" s="13">
        <v>27351.766960000001</v>
      </c>
      <c r="G326" s="10">
        <f t="shared" si="112"/>
        <v>0.73</v>
      </c>
      <c r="H326" s="58">
        <f t="shared" si="113"/>
        <v>-0.27</v>
      </c>
      <c r="I326" s="3">
        <f t="shared" si="109"/>
        <v>567</v>
      </c>
      <c r="J326" s="58">
        <f t="shared" si="114"/>
        <v>-4.1500000000000004</v>
      </c>
      <c r="K326" s="211">
        <v>81968.300000000017</v>
      </c>
      <c r="L326" s="109">
        <f t="shared" ref="L326:L337" si="125">ROUND(K326/E326,1)</f>
        <v>9.3000000000000007</v>
      </c>
      <c r="M326" s="58">
        <f t="shared" si="116"/>
        <v>0.4</v>
      </c>
      <c r="N326" s="107">
        <v>72</v>
      </c>
      <c r="O326" s="59">
        <f t="shared" si="117"/>
        <v>122</v>
      </c>
      <c r="P326" s="58">
        <f t="shared" si="118"/>
        <v>-0.33</v>
      </c>
      <c r="Q326" s="64">
        <f t="shared" si="119"/>
        <v>-4.42</v>
      </c>
      <c r="R326" s="64">
        <f t="shared" si="120"/>
        <v>7.0000000000000007E-2</v>
      </c>
      <c r="S326" s="26">
        <f t="shared" si="110"/>
        <v>2</v>
      </c>
      <c r="T326" s="26">
        <f t="shared" si="111"/>
        <v>10</v>
      </c>
      <c r="U326" s="23">
        <f t="shared" si="121"/>
        <v>0</v>
      </c>
      <c r="V326" s="19">
        <f t="shared" si="122"/>
        <v>0</v>
      </c>
      <c r="W326" s="23">
        <f t="shared" si="123"/>
        <v>0</v>
      </c>
      <c r="X326" s="17" t="str">
        <f t="shared" si="124"/>
        <v>ВА</v>
      </c>
      <c r="Y326" s="1"/>
      <c r="Z326" s="513"/>
      <c r="AB326" s="513"/>
    </row>
    <row r="327" spans="2:28" ht="15" customHeight="1" outlineLevel="1" x14ac:dyDescent="0.25">
      <c r="B327" s="146">
        <v>15</v>
      </c>
      <c r="C327" s="498" t="s">
        <v>87</v>
      </c>
      <c r="D327" s="140">
        <v>6483.8237799999997</v>
      </c>
      <c r="E327" s="5">
        <v>5952.1766600000001</v>
      </c>
      <c r="F327" s="13">
        <v>2809.8806</v>
      </c>
      <c r="G327" s="10">
        <f t="shared" si="112"/>
        <v>0.92</v>
      </c>
      <c r="H327" s="58">
        <f t="shared" si="113"/>
        <v>-7.999999999999996E-2</v>
      </c>
      <c r="I327" s="3">
        <f t="shared" si="109"/>
        <v>86</v>
      </c>
      <c r="J327" s="58">
        <f t="shared" si="114"/>
        <v>0.22</v>
      </c>
      <c r="K327" s="211">
        <v>33221.700000000004</v>
      </c>
      <c r="L327" s="109">
        <f t="shared" si="125"/>
        <v>5.6</v>
      </c>
      <c r="M327" s="58">
        <f t="shared" si="116"/>
        <v>0.64</v>
      </c>
      <c r="N327" s="107">
        <v>26.9</v>
      </c>
      <c r="O327" s="59">
        <f t="shared" si="117"/>
        <v>221</v>
      </c>
      <c r="P327" s="58">
        <f t="shared" si="118"/>
        <v>0.21</v>
      </c>
      <c r="Q327" s="64">
        <f t="shared" si="119"/>
        <v>0.14000000000000004</v>
      </c>
      <c r="R327" s="64">
        <f t="shared" si="120"/>
        <v>0.85</v>
      </c>
      <c r="S327" s="26">
        <f t="shared" si="110"/>
        <v>1</v>
      </c>
      <c r="T327" s="26">
        <f t="shared" si="111"/>
        <v>10</v>
      </c>
      <c r="U327" s="23">
        <f t="shared" si="121"/>
        <v>0</v>
      </c>
      <c r="V327" s="19" t="str">
        <f t="shared" si="122"/>
        <v>АА</v>
      </c>
      <c r="W327" s="23">
        <f t="shared" si="123"/>
        <v>0</v>
      </c>
      <c r="X327" s="17">
        <f t="shared" si="124"/>
        <v>0</v>
      </c>
      <c r="Y327" s="1"/>
      <c r="Z327" s="513"/>
      <c r="AB327" s="513"/>
    </row>
    <row r="328" spans="2:28" ht="15" customHeight="1" outlineLevel="1" x14ac:dyDescent="0.25">
      <c r="B328" s="146">
        <v>16</v>
      </c>
      <c r="C328" s="498" t="s">
        <v>88</v>
      </c>
      <c r="D328" s="140">
        <v>1718.6774800000001</v>
      </c>
      <c r="E328" s="5">
        <v>1375.40644</v>
      </c>
      <c r="F328" s="13">
        <v>1523.6982399999999</v>
      </c>
      <c r="G328" s="10">
        <f t="shared" si="112"/>
        <v>0.8</v>
      </c>
      <c r="H328" s="58">
        <f t="shared" si="113"/>
        <v>-0.19999999999999996</v>
      </c>
      <c r="I328" s="3">
        <f t="shared" si="109"/>
        <v>202</v>
      </c>
      <c r="J328" s="58">
        <f t="shared" si="114"/>
        <v>-0.84</v>
      </c>
      <c r="K328" s="211">
        <v>16232.199999999999</v>
      </c>
      <c r="L328" s="109">
        <f t="shared" si="125"/>
        <v>11.8</v>
      </c>
      <c r="M328" s="58">
        <f t="shared" si="116"/>
        <v>0.24</v>
      </c>
      <c r="N328" s="107">
        <v>14.4</v>
      </c>
      <c r="O328" s="59">
        <f t="shared" si="117"/>
        <v>96</v>
      </c>
      <c r="P328" s="58">
        <f t="shared" si="118"/>
        <v>-0.48</v>
      </c>
      <c r="Q328" s="64">
        <f t="shared" si="119"/>
        <v>-1.04</v>
      </c>
      <c r="R328" s="64">
        <f t="shared" si="120"/>
        <v>-0.24</v>
      </c>
      <c r="S328" s="26">
        <f t="shared" si="110"/>
        <v>2</v>
      </c>
      <c r="T328" s="26">
        <f t="shared" si="111"/>
        <v>20</v>
      </c>
      <c r="U328" s="23">
        <f t="shared" si="121"/>
        <v>0</v>
      </c>
      <c r="V328" s="19">
        <f t="shared" si="122"/>
        <v>0</v>
      </c>
      <c r="W328" s="23" t="str">
        <f t="shared" si="123"/>
        <v>ВВ</v>
      </c>
      <c r="X328" s="17">
        <f t="shared" si="124"/>
        <v>0</v>
      </c>
      <c r="Y328" s="1"/>
      <c r="Z328" s="513"/>
      <c r="AB328" s="513"/>
    </row>
    <row r="329" spans="2:28" ht="15" customHeight="1" outlineLevel="1" x14ac:dyDescent="0.25">
      <c r="B329" s="146">
        <v>17</v>
      </c>
      <c r="C329" s="498" t="s">
        <v>89</v>
      </c>
      <c r="D329" s="140">
        <v>1014.94778</v>
      </c>
      <c r="E329" s="5">
        <v>813.18539999999996</v>
      </c>
      <c r="F329" s="13">
        <v>660.51253999999994</v>
      </c>
      <c r="G329" s="10">
        <f t="shared" si="112"/>
        <v>0.8</v>
      </c>
      <c r="H329" s="58">
        <f t="shared" si="113"/>
        <v>-0.19999999999999996</v>
      </c>
      <c r="I329" s="3">
        <f t="shared" si="109"/>
        <v>148</v>
      </c>
      <c r="J329" s="58">
        <f t="shared" si="114"/>
        <v>-0.35</v>
      </c>
      <c r="K329" s="211">
        <v>15885.2</v>
      </c>
      <c r="L329" s="109">
        <f t="shared" si="125"/>
        <v>19.5</v>
      </c>
      <c r="M329" s="58">
        <f t="shared" si="116"/>
        <v>-0.25</v>
      </c>
      <c r="N329" s="107">
        <v>13</v>
      </c>
      <c r="O329" s="59">
        <f t="shared" si="117"/>
        <v>63</v>
      </c>
      <c r="P329" s="58">
        <f t="shared" si="118"/>
        <v>-0.66</v>
      </c>
      <c r="Q329" s="64">
        <f t="shared" si="119"/>
        <v>-0.54999999999999993</v>
      </c>
      <c r="R329" s="64">
        <f t="shared" si="120"/>
        <v>-0.91</v>
      </c>
      <c r="S329" s="26">
        <f t="shared" si="110"/>
        <v>2</v>
      </c>
      <c r="T329" s="26">
        <f t="shared" si="111"/>
        <v>20</v>
      </c>
      <c r="U329" s="23">
        <f t="shared" si="121"/>
        <v>0</v>
      </c>
      <c r="V329" s="19">
        <f t="shared" si="122"/>
        <v>0</v>
      </c>
      <c r="W329" s="23" t="str">
        <f t="shared" si="123"/>
        <v>ВВ</v>
      </c>
      <c r="X329" s="17">
        <f t="shared" si="124"/>
        <v>0</v>
      </c>
      <c r="Y329" s="1"/>
      <c r="Z329" s="513"/>
      <c r="AB329" s="513"/>
    </row>
    <row r="330" spans="2:28" ht="15" customHeight="1" outlineLevel="1" x14ac:dyDescent="0.25">
      <c r="B330" s="146">
        <v>18</v>
      </c>
      <c r="C330" s="498" t="s">
        <v>90</v>
      </c>
      <c r="D330" s="140">
        <v>1140.67058</v>
      </c>
      <c r="E330" s="5">
        <v>942.38041999999996</v>
      </c>
      <c r="F330" s="13">
        <v>939.94917999999996</v>
      </c>
      <c r="G330" s="10">
        <f t="shared" si="112"/>
        <v>0.83</v>
      </c>
      <c r="H330" s="58">
        <f t="shared" si="113"/>
        <v>-0.17000000000000004</v>
      </c>
      <c r="I330" s="3">
        <f t="shared" si="109"/>
        <v>182</v>
      </c>
      <c r="J330" s="58">
        <f t="shared" si="114"/>
        <v>-0.65</v>
      </c>
      <c r="K330" s="211">
        <v>10110.700000000001</v>
      </c>
      <c r="L330" s="109">
        <f t="shared" si="125"/>
        <v>10.7</v>
      </c>
      <c r="M330" s="58">
        <f t="shared" si="116"/>
        <v>0.31</v>
      </c>
      <c r="N330" s="107">
        <v>8.6</v>
      </c>
      <c r="O330" s="59">
        <f t="shared" si="117"/>
        <v>110</v>
      </c>
      <c r="P330" s="58">
        <f t="shared" si="118"/>
        <v>-0.4</v>
      </c>
      <c r="Q330" s="64">
        <f t="shared" si="119"/>
        <v>-0.82000000000000006</v>
      </c>
      <c r="R330" s="64">
        <f t="shared" si="120"/>
        <v>-9.0000000000000024E-2</v>
      </c>
      <c r="S330" s="26">
        <f t="shared" si="110"/>
        <v>2</v>
      </c>
      <c r="T330" s="26">
        <f t="shared" si="111"/>
        <v>20</v>
      </c>
      <c r="U330" s="23">
        <f t="shared" si="121"/>
        <v>0</v>
      </c>
      <c r="V330" s="19">
        <f t="shared" si="122"/>
        <v>0</v>
      </c>
      <c r="W330" s="23" t="str">
        <f t="shared" si="123"/>
        <v>ВВ</v>
      </c>
      <c r="X330" s="17">
        <f t="shared" si="124"/>
        <v>0</v>
      </c>
      <c r="Y330" s="1"/>
      <c r="Z330" s="513"/>
      <c r="AB330" s="513"/>
    </row>
    <row r="331" spans="2:28" ht="15" customHeight="1" outlineLevel="1" x14ac:dyDescent="0.25">
      <c r="B331" s="146">
        <v>19</v>
      </c>
      <c r="C331" s="498" t="s">
        <v>91</v>
      </c>
      <c r="D331" s="140">
        <v>755.37013999999999</v>
      </c>
      <c r="E331" s="5">
        <v>544.18172000000004</v>
      </c>
      <c r="F331" s="13">
        <v>728.44834000000003</v>
      </c>
      <c r="G331" s="10">
        <f t="shared" si="112"/>
        <v>0.72</v>
      </c>
      <c r="H331" s="58">
        <f t="shared" si="113"/>
        <v>-0.28000000000000003</v>
      </c>
      <c r="I331" s="3">
        <f t="shared" si="109"/>
        <v>244</v>
      </c>
      <c r="J331" s="58">
        <f t="shared" si="114"/>
        <v>-1.22</v>
      </c>
      <c r="K331" s="211">
        <v>16101.7</v>
      </c>
      <c r="L331" s="109">
        <f t="shared" si="125"/>
        <v>29.6</v>
      </c>
      <c r="M331" s="58">
        <f t="shared" si="116"/>
        <v>-0.9</v>
      </c>
      <c r="N331" s="107">
        <v>13</v>
      </c>
      <c r="O331" s="59">
        <f t="shared" si="117"/>
        <v>42</v>
      </c>
      <c r="P331" s="58">
        <f t="shared" si="118"/>
        <v>-0.77</v>
      </c>
      <c r="Q331" s="64">
        <f t="shared" si="119"/>
        <v>-1.5</v>
      </c>
      <c r="R331" s="64">
        <f t="shared" si="120"/>
        <v>-1.67</v>
      </c>
      <c r="S331" s="26">
        <f t="shared" si="110"/>
        <v>2</v>
      </c>
      <c r="T331" s="26">
        <f t="shared" si="111"/>
        <v>20</v>
      </c>
      <c r="U331" s="23">
        <f t="shared" si="121"/>
        <v>0</v>
      </c>
      <c r="V331" s="19">
        <f t="shared" si="122"/>
        <v>0</v>
      </c>
      <c r="W331" s="23" t="str">
        <f t="shared" si="123"/>
        <v>ВВ</v>
      </c>
      <c r="X331" s="17">
        <f t="shared" si="124"/>
        <v>0</v>
      </c>
      <c r="Y331" s="1"/>
      <c r="Z331" s="513"/>
      <c r="AB331" s="513"/>
    </row>
    <row r="332" spans="2:28" ht="15" customHeight="1" outlineLevel="1" x14ac:dyDescent="0.25">
      <c r="B332" s="146">
        <v>20</v>
      </c>
      <c r="C332" s="498" t="s">
        <v>92</v>
      </c>
      <c r="D332" s="140">
        <v>3982.1250599999998</v>
      </c>
      <c r="E332" s="5">
        <v>3411.3184999999999</v>
      </c>
      <c r="F332" s="13">
        <v>3418.0404199999998</v>
      </c>
      <c r="G332" s="10">
        <f t="shared" si="112"/>
        <v>0.86</v>
      </c>
      <c r="H332" s="58">
        <f t="shared" si="113"/>
        <v>-0.14000000000000001</v>
      </c>
      <c r="I332" s="3">
        <f t="shared" si="109"/>
        <v>183</v>
      </c>
      <c r="J332" s="58">
        <f t="shared" si="114"/>
        <v>-0.66</v>
      </c>
      <c r="K332" s="211">
        <v>46307.799999999996</v>
      </c>
      <c r="L332" s="109">
        <f t="shared" si="125"/>
        <v>13.6</v>
      </c>
      <c r="M332" s="58">
        <f t="shared" si="116"/>
        <v>0.13</v>
      </c>
      <c r="N332" s="107">
        <v>39.700000000000003</v>
      </c>
      <c r="O332" s="59">
        <f t="shared" si="117"/>
        <v>86</v>
      </c>
      <c r="P332" s="58">
        <f t="shared" si="118"/>
        <v>-0.53</v>
      </c>
      <c r="Q332" s="64">
        <f t="shared" si="119"/>
        <v>-0.8</v>
      </c>
      <c r="R332" s="64">
        <f>M332+P332</f>
        <v>-0.4</v>
      </c>
      <c r="S332" s="26">
        <f t="shared" si="110"/>
        <v>2</v>
      </c>
      <c r="T332" s="26">
        <f t="shared" si="111"/>
        <v>20</v>
      </c>
      <c r="U332" s="23">
        <f t="shared" si="121"/>
        <v>0</v>
      </c>
      <c r="V332" s="19">
        <f t="shared" si="122"/>
        <v>0</v>
      </c>
      <c r="W332" s="23" t="str">
        <f t="shared" si="123"/>
        <v>ВВ</v>
      </c>
      <c r="X332" s="17">
        <f t="shared" si="124"/>
        <v>0</v>
      </c>
      <c r="Y332" s="1"/>
      <c r="Z332" s="513"/>
      <c r="AB332" s="513"/>
    </row>
    <row r="333" spans="2:28" ht="15" customHeight="1" outlineLevel="1" x14ac:dyDescent="0.25">
      <c r="B333" s="146">
        <v>21</v>
      </c>
      <c r="C333" s="498" t="s">
        <v>93</v>
      </c>
      <c r="D333" s="140">
        <v>1014.27698</v>
      </c>
      <c r="E333" s="5">
        <v>849.24928</v>
      </c>
      <c r="F333" s="13">
        <v>777.42470000000003</v>
      </c>
      <c r="G333" s="10">
        <f t="shared" si="112"/>
        <v>0.84</v>
      </c>
      <c r="H333" s="58">
        <f t="shared" si="113"/>
        <v>-0.16000000000000003</v>
      </c>
      <c r="I333" s="3">
        <f t="shared" si="109"/>
        <v>167</v>
      </c>
      <c r="J333" s="58">
        <f t="shared" si="114"/>
        <v>-0.52</v>
      </c>
      <c r="K333" s="211">
        <v>11224.199999999999</v>
      </c>
      <c r="L333" s="109">
        <f t="shared" si="125"/>
        <v>13.2</v>
      </c>
      <c r="M333" s="58">
        <f t="shared" si="116"/>
        <v>0.15</v>
      </c>
      <c r="N333" s="107">
        <v>10.756</v>
      </c>
      <c r="O333" s="59">
        <f t="shared" si="117"/>
        <v>79</v>
      </c>
      <c r="P333" s="58">
        <f t="shared" si="118"/>
        <v>-0.56999999999999995</v>
      </c>
      <c r="Q333" s="64">
        <f t="shared" si="119"/>
        <v>-0.68</v>
      </c>
      <c r="R333" s="64">
        <f t="shared" ref="R333:R336" si="126">M333+P333</f>
        <v>-0.41999999999999993</v>
      </c>
      <c r="S333" s="26">
        <f t="shared" si="110"/>
        <v>2</v>
      </c>
      <c r="T333" s="26">
        <f t="shared" si="111"/>
        <v>20</v>
      </c>
      <c r="U333" s="23">
        <f t="shared" si="121"/>
        <v>0</v>
      </c>
      <c r="V333" s="19">
        <f t="shared" si="122"/>
        <v>0</v>
      </c>
      <c r="W333" s="23" t="str">
        <f t="shared" si="123"/>
        <v>ВВ</v>
      </c>
      <c r="X333" s="17">
        <f t="shared" si="124"/>
        <v>0</v>
      </c>
      <c r="Y333" s="1"/>
      <c r="Z333" s="513"/>
      <c r="AB333" s="513"/>
    </row>
    <row r="334" spans="2:28" ht="15" customHeight="1" outlineLevel="1" x14ac:dyDescent="0.25">
      <c r="B334" s="146">
        <v>22</v>
      </c>
      <c r="C334" s="498" t="s">
        <v>94</v>
      </c>
      <c r="D334" s="140">
        <v>1511.1300799999999</v>
      </c>
      <c r="E334" s="5">
        <v>1153.3286000000001</v>
      </c>
      <c r="F334" s="13">
        <v>1439.3258800000001</v>
      </c>
      <c r="G334" s="10">
        <f t="shared" si="112"/>
        <v>0.76</v>
      </c>
      <c r="H334" s="58">
        <f t="shared" si="113"/>
        <v>-0.24</v>
      </c>
      <c r="I334" s="3">
        <f t="shared" si="109"/>
        <v>228</v>
      </c>
      <c r="J334" s="58">
        <f t="shared" si="114"/>
        <v>-1.07</v>
      </c>
      <c r="K334" s="211">
        <v>18521.800000000003</v>
      </c>
      <c r="L334" s="109">
        <f t="shared" si="125"/>
        <v>16.100000000000001</v>
      </c>
      <c r="M334" s="58">
        <f t="shared" si="116"/>
        <v>-0.03</v>
      </c>
      <c r="N334" s="107">
        <v>16</v>
      </c>
      <c r="O334" s="59">
        <f t="shared" si="117"/>
        <v>72</v>
      </c>
      <c r="P334" s="58">
        <f t="shared" si="118"/>
        <v>-0.61</v>
      </c>
      <c r="Q334" s="64">
        <f t="shared" si="119"/>
        <v>-1.31</v>
      </c>
      <c r="R334" s="64">
        <f t="shared" si="126"/>
        <v>-0.64</v>
      </c>
      <c r="S334" s="26">
        <f t="shared" si="110"/>
        <v>2</v>
      </c>
      <c r="T334" s="26">
        <f t="shared" si="111"/>
        <v>20</v>
      </c>
      <c r="U334" s="23">
        <f t="shared" si="121"/>
        <v>0</v>
      </c>
      <c r="V334" s="19">
        <f t="shared" si="122"/>
        <v>0</v>
      </c>
      <c r="W334" s="23" t="str">
        <f t="shared" si="123"/>
        <v>ВВ</v>
      </c>
      <c r="X334" s="17">
        <f t="shared" si="124"/>
        <v>0</v>
      </c>
      <c r="Y334" s="1"/>
      <c r="Z334" s="513"/>
      <c r="AB334" s="513"/>
    </row>
    <row r="335" spans="2:28" ht="15" customHeight="1" outlineLevel="1" x14ac:dyDescent="0.25">
      <c r="B335" s="146">
        <v>23</v>
      </c>
      <c r="C335" s="498" t="s">
        <v>95</v>
      </c>
      <c r="D335" s="140">
        <v>1682.56404</v>
      </c>
      <c r="E335" s="5">
        <v>1286.3402799999999</v>
      </c>
      <c r="F335" s="13">
        <v>1622.24848</v>
      </c>
      <c r="G335" s="10">
        <f t="shared" si="112"/>
        <v>0.76</v>
      </c>
      <c r="H335" s="58">
        <f t="shared" si="113"/>
        <v>-0.24</v>
      </c>
      <c r="I335" s="3">
        <f t="shared" si="109"/>
        <v>230</v>
      </c>
      <c r="J335" s="58">
        <f t="shared" si="114"/>
        <v>-1.0900000000000001</v>
      </c>
      <c r="K335" s="211">
        <v>13637.699999999997</v>
      </c>
      <c r="L335" s="109">
        <f t="shared" si="125"/>
        <v>10.6</v>
      </c>
      <c r="M335" s="58">
        <f t="shared" si="116"/>
        <v>0.32</v>
      </c>
      <c r="N335" s="107">
        <v>10</v>
      </c>
      <c r="O335" s="59">
        <f t="shared" si="117"/>
        <v>129</v>
      </c>
      <c r="P335" s="58">
        <f t="shared" si="118"/>
        <v>-0.3</v>
      </c>
      <c r="Q335" s="64">
        <f t="shared" si="119"/>
        <v>-1.33</v>
      </c>
      <c r="R335" s="64">
        <f t="shared" si="126"/>
        <v>2.0000000000000018E-2</v>
      </c>
      <c r="S335" s="26">
        <f t="shared" si="110"/>
        <v>2</v>
      </c>
      <c r="T335" s="26">
        <f t="shared" si="111"/>
        <v>10</v>
      </c>
      <c r="U335" s="23">
        <f t="shared" si="121"/>
        <v>0</v>
      </c>
      <c r="V335" s="19">
        <f t="shared" si="122"/>
        <v>0</v>
      </c>
      <c r="W335" s="23">
        <f t="shared" si="123"/>
        <v>0</v>
      </c>
      <c r="X335" s="17" t="str">
        <f t="shared" si="124"/>
        <v>ВА</v>
      </c>
      <c r="Y335" s="1"/>
      <c r="Z335" s="513"/>
      <c r="AB335" s="513"/>
    </row>
    <row r="336" spans="2:28" ht="15" customHeight="1" outlineLevel="1" x14ac:dyDescent="0.25">
      <c r="B336" s="146">
        <v>24</v>
      </c>
      <c r="C336" s="498" t="s">
        <v>96</v>
      </c>
      <c r="D336" s="140">
        <v>851.78345999999999</v>
      </c>
      <c r="E336" s="5">
        <v>681.87660000000005</v>
      </c>
      <c r="F336" s="13">
        <v>1783.5148999999999</v>
      </c>
      <c r="G336" s="10">
        <f t="shared" si="112"/>
        <v>0.8</v>
      </c>
      <c r="H336" s="58">
        <f t="shared" si="113"/>
        <v>-0.19999999999999996</v>
      </c>
      <c r="I336" s="3">
        <f t="shared" si="109"/>
        <v>477</v>
      </c>
      <c r="J336" s="58">
        <f t="shared" si="114"/>
        <v>-3.34</v>
      </c>
      <c r="K336" s="211">
        <v>13293.799999999997</v>
      </c>
      <c r="L336" s="109">
        <f t="shared" si="125"/>
        <v>19.5</v>
      </c>
      <c r="M336" s="58">
        <f t="shared" si="116"/>
        <v>-0.25</v>
      </c>
      <c r="N336" s="107">
        <v>14</v>
      </c>
      <c r="O336" s="59">
        <f t="shared" si="117"/>
        <v>49</v>
      </c>
      <c r="P336" s="58">
        <f>ROUND(O336/$O$312-100%,2)</f>
        <v>-0.73</v>
      </c>
      <c r="Q336" s="64">
        <f t="shared" si="119"/>
        <v>-3.54</v>
      </c>
      <c r="R336" s="64">
        <f t="shared" si="126"/>
        <v>-0.98</v>
      </c>
      <c r="S336" s="26">
        <f t="shared" si="110"/>
        <v>2</v>
      </c>
      <c r="T336" s="26">
        <f t="shared" si="111"/>
        <v>20</v>
      </c>
      <c r="U336" s="23">
        <f t="shared" si="121"/>
        <v>0</v>
      </c>
      <c r="V336" s="19">
        <f t="shared" si="122"/>
        <v>0</v>
      </c>
      <c r="W336" s="23" t="str">
        <f t="shared" si="123"/>
        <v>ВВ</v>
      </c>
      <c r="X336" s="17">
        <f t="shared" si="124"/>
        <v>0</v>
      </c>
      <c r="Y336" s="1"/>
      <c r="Z336" s="513"/>
      <c r="AB336" s="513"/>
    </row>
    <row r="337" spans="2:30" ht="15" customHeight="1" outlineLevel="1" x14ac:dyDescent="0.25">
      <c r="B337" s="146">
        <v>25</v>
      </c>
      <c r="C337" s="498" t="s">
        <v>97</v>
      </c>
      <c r="D337" s="140">
        <v>1026.3835999999999</v>
      </c>
      <c r="E337" s="5">
        <v>798.1019</v>
      </c>
      <c r="F337" s="13">
        <v>675.60530000000006</v>
      </c>
      <c r="G337" s="10">
        <f t="shared" si="112"/>
        <v>0.78</v>
      </c>
      <c r="H337" s="58">
        <f t="shared" si="113"/>
        <v>-0.21999999999999997</v>
      </c>
      <c r="I337" s="3">
        <f t="shared" si="109"/>
        <v>154</v>
      </c>
      <c r="J337" s="58">
        <f t="shared" si="114"/>
        <v>-0.4</v>
      </c>
      <c r="K337" s="211">
        <v>15435.900000000001</v>
      </c>
      <c r="L337" s="109">
        <f t="shared" si="125"/>
        <v>19.3</v>
      </c>
      <c r="M337" s="58">
        <f t="shared" si="116"/>
        <v>-0.24</v>
      </c>
      <c r="N337" s="107">
        <v>12</v>
      </c>
      <c r="O337" s="59">
        <f t="shared" si="117"/>
        <v>67</v>
      </c>
      <c r="P337" s="58">
        <f t="shared" si="118"/>
        <v>-0.63</v>
      </c>
      <c r="Q337" s="64">
        <f t="shared" si="119"/>
        <v>-0.62</v>
      </c>
      <c r="R337" s="64">
        <f>M337+P337</f>
        <v>-0.87</v>
      </c>
      <c r="S337" s="26">
        <f t="shared" si="110"/>
        <v>2</v>
      </c>
      <c r="T337" s="26">
        <f t="shared" si="111"/>
        <v>20</v>
      </c>
      <c r="U337" s="23">
        <f t="shared" si="121"/>
        <v>0</v>
      </c>
      <c r="V337" s="19">
        <f t="shared" si="122"/>
        <v>0</v>
      </c>
      <c r="W337" s="23" t="str">
        <f t="shared" si="123"/>
        <v>ВВ</v>
      </c>
      <c r="X337" s="17">
        <f t="shared" si="124"/>
        <v>0</v>
      </c>
      <c r="Y337" s="1"/>
      <c r="Z337" s="513"/>
      <c r="AB337" s="513"/>
    </row>
    <row r="338" spans="2:30" ht="18.75" x14ac:dyDescent="0.25">
      <c r="B338" s="142" t="s">
        <v>41</v>
      </c>
      <c r="C338" s="143" t="s">
        <v>23</v>
      </c>
      <c r="D338" s="138">
        <f>SUM(D340:D345)</f>
        <v>18046.766019999999</v>
      </c>
      <c r="E338" s="71">
        <f t="shared" ref="E338:F338" si="127">SUM(E340:E345)</f>
        <v>17478.212960000001</v>
      </c>
      <c r="F338" s="71">
        <f t="shared" si="127"/>
        <v>9801.284020000001</v>
      </c>
      <c r="G338" s="11">
        <f t="shared" si="112"/>
        <v>0.97</v>
      </c>
      <c r="H338" s="50"/>
      <c r="I338" s="12">
        <f>ROUND(F338/E338*365,0)</f>
        <v>205</v>
      </c>
      <c r="J338" s="54"/>
      <c r="K338" s="112">
        <f>SUM(K340:K345)</f>
        <v>276589.7</v>
      </c>
      <c r="L338" s="12">
        <f t="shared" ref="L338" si="128">ROUND(K338/E338,0)</f>
        <v>16</v>
      </c>
      <c r="M338" s="55"/>
      <c r="N338" s="113">
        <f>SUM(N340:N345)</f>
        <v>165.5</v>
      </c>
      <c r="O338" s="69">
        <f>ROUND((E338/N338),0)</f>
        <v>106</v>
      </c>
      <c r="P338" s="55"/>
      <c r="Q338" s="55"/>
      <c r="R338" s="55"/>
      <c r="S338" s="73"/>
      <c r="T338" s="73"/>
      <c r="U338" s="12"/>
      <c r="V338" s="12"/>
      <c r="W338" s="12"/>
      <c r="X338" s="12"/>
      <c r="Y338" s="1"/>
      <c r="AD338" s="509"/>
    </row>
    <row r="339" spans="2:30" ht="18" x14ac:dyDescent="0.25">
      <c r="B339" s="144"/>
      <c r="C339" s="145" t="s">
        <v>27</v>
      </c>
      <c r="D339" s="139"/>
      <c r="E339" s="40"/>
      <c r="F339" s="44"/>
      <c r="G339" s="47">
        <v>1</v>
      </c>
      <c r="H339" s="51"/>
      <c r="I339" s="110">
        <v>110</v>
      </c>
      <c r="J339" s="45"/>
      <c r="K339" s="115"/>
      <c r="L339" s="110">
        <v>15.6</v>
      </c>
      <c r="M339" s="41"/>
      <c r="N339" s="103"/>
      <c r="O339" s="110">
        <v>183</v>
      </c>
      <c r="P339" s="41"/>
      <c r="Q339" s="47">
        <v>0</v>
      </c>
      <c r="R339" s="47">
        <v>0</v>
      </c>
      <c r="S339" s="39"/>
      <c r="T339" s="39"/>
      <c r="U339" s="46"/>
      <c r="V339" s="46"/>
      <c r="W339" s="46"/>
      <c r="X339" s="46"/>
      <c r="Y339" s="1"/>
      <c r="Z339" s="505"/>
    </row>
    <row r="340" spans="2:30" ht="15" customHeight="1" outlineLevel="1" x14ac:dyDescent="0.2">
      <c r="B340" s="146">
        <v>1</v>
      </c>
      <c r="C340" s="151" t="s">
        <v>134</v>
      </c>
      <c r="D340" s="140">
        <v>2904.1336000000001</v>
      </c>
      <c r="E340" s="5">
        <v>2871.7419199999999</v>
      </c>
      <c r="F340" s="13">
        <v>1016.25546</v>
      </c>
      <c r="G340" s="10">
        <f t="shared" ref="G340:G345" si="129">IF(E340&gt;0,ROUND((E340/D340),2),0)</f>
        <v>0.99</v>
      </c>
      <c r="H340" s="58">
        <f>G340-$G$339</f>
        <v>-1.0000000000000009E-2</v>
      </c>
      <c r="I340" s="3">
        <f t="shared" ref="I340:I345" si="130">ROUND(F340/E340*182.5,0)</f>
        <v>65</v>
      </c>
      <c r="J340" s="58">
        <f>-(ROUND(I340/$I$339-100%,2))</f>
        <v>0.41</v>
      </c>
      <c r="K340" s="211">
        <v>59332.19999999999</v>
      </c>
      <c r="L340" s="109">
        <f t="shared" ref="L340:L345" si="131">ROUND(K340/E340,1)</f>
        <v>20.7</v>
      </c>
      <c r="M340" s="58">
        <f>-ROUND(L340/$L$339-100%,2)</f>
        <v>-0.33</v>
      </c>
      <c r="N340" s="107">
        <v>35</v>
      </c>
      <c r="O340" s="59">
        <f t="shared" ref="O340:O345" si="132">ROUND((E340/N340),0)</f>
        <v>82</v>
      </c>
      <c r="P340" s="58">
        <f t="shared" ref="P340" si="133">ROUND(O340/$O$339-100%,2)</f>
        <v>-0.55000000000000004</v>
      </c>
      <c r="Q340" s="64">
        <f t="shared" ref="Q340:Q345" si="134">H340+J340</f>
        <v>0.39999999999999997</v>
      </c>
      <c r="R340" s="64">
        <f t="shared" ref="R340:R345" si="135">M340+P340</f>
        <v>-0.88000000000000012</v>
      </c>
      <c r="S340" s="26">
        <f t="shared" ref="S340:S345" si="136">IF(Q340&gt;=$Q$37,1,2)</f>
        <v>1</v>
      </c>
      <c r="T340" s="26">
        <f t="shared" ref="T340:T345" si="137">IF(R340&gt;=$R$37,10,20)</f>
        <v>20</v>
      </c>
      <c r="U340" s="23" t="str">
        <f t="shared" ref="U340:U345" si="138">IF(S340+T340=21,$U$8,0)</f>
        <v>АВ</v>
      </c>
      <c r="V340" s="19">
        <f t="shared" ref="V340:V345" si="139">IF(S340+T340=11,$V$8,0)</f>
        <v>0</v>
      </c>
      <c r="W340" s="23">
        <f t="shared" ref="W340:W345" si="140">IF(S340+T340=22,$W$8,0)</f>
        <v>0</v>
      </c>
      <c r="X340" s="17">
        <f t="shared" ref="X340:X345" si="141">IF(S340+T340=12,$X$8,0)</f>
        <v>0</v>
      </c>
      <c r="Y340" s="1"/>
      <c r="Z340" s="514"/>
    </row>
    <row r="341" spans="2:30" ht="15" customHeight="1" outlineLevel="1" x14ac:dyDescent="0.2">
      <c r="B341" s="146">
        <v>2</v>
      </c>
      <c r="C341" s="151" t="s">
        <v>135</v>
      </c>
      <c r="D341" s="140">
        <v>3089.3198400000001</v>
      </c>
      <c r="E341" s="5">
        <v>2788.8459200000002</v>
      </c>
      <c r="F341" s="13">
        <v>1682.5717</v>
      </c>
      <c r="G341" s="10">
        <f t="shared" si="129"/>
        <v>0.9</v>
      </c>
      <c r="H341" s="58">
        <f t="shared" ref="H341:H345" si="142">G341-$G$339</f>
        <v>-9.9999999999999978E-2</v>
      </c>
      <c r="I341" s="3">
        <f t="shared" si="130"/>
        <v>110</v>
      </c>
      <c r="J341" s="58">
        <f t="shared" ref="J341:J345" si="143">-(ROUND(I341/$I$339-100%,2))</f>
        <v>0</v>
      </c>
      <c r="K341" s="211">
        <v>29333.299999999996</v>
      </c>
      <c r="L341" s="109">
        <f t="shared" si="131"/>
        <v>10.5</v>
      </c>
      <c r="M341" s="58">
        <f t="shared" ref="M341:M345" si="144">-ROUND(L341/$L$339-100%,2)</f>
        <v>0.33</v>
      </c>
      <c r="N341" s="107">
        <v>18</v>
      </c>
      <c r="O341" s="59">
        <f t="shared" si="132"/>
        <v>155</v>
      </c>
      <c r="P341" s="58">
        <f>ROUND(O341/$O$339-100%,2)</f>
        <v>-0.15</v>
      </c>
      <c r="Q341" s="64">
        <f t="shared" si="134"/>
        <v>-9.9999999999999978E-2</v>
      </c>
      <c r="R341" s="64">
        <f t="shared" si="135"/>
        <v>0.18000000000000002</v>
      </c>
      <c r="S341" s="26">
        <f t="shared" si="136"/>
        <v>2</v>
      </c>
      <c r="T341" s="26">
        <f t="shared" si="137"/>
        <v>10</v>
      </c>
      <c r="U341" s="23">
        <f t="shared" si="138"/>
        <v>0</v>
      </c>
      <c r="V341" s="19">
        <f t="shared" si="139"/>
        <v>0</v>
      </c>
      <c r="W341" s="23">
        <f t="shared" si="140"/>
        <v>0</v>
      </c>
      <c r="X341" s="17" t="str">
        <f t="shared" si="141"/>
        <v>ВА</v>
      </c>
      <c r="Y341" s="1"/>
      <c r="Z341" s="514"/>
    </row>
    <row r="342" spans="2:30" ht="15" customHeight="1" outlineLevel="1" x14ac:dyDescent="0.2">
      <c r="B342" s="146">
        <v>3</v>
      </c>
      <c r="C342" s="151" t="s">
        <v>136</v>
      </c>
      <c r="D342" s="140">
        <v>1908.0569</v>
      </c>
      <c r="E342" s="5">
        <v>1830.83232</v>
      </c>
      <c r="F342" s="13">
        <v>1044.7726399999999</v>
      </c>
      <c r="G342" s="10">
        <f t="shared" si="129"/>
        <v>0.96</v>
      </c>
      <c r="H342" s="58">
        <f t="shared" si="142"/>
        <v>-4.0000000000000036E-2</v>
      </c>
      <c r="I342" s="3">
        <f t="shared" si="130"/>
        <v>104</v>
      </c>
      <c r="J342" s="58">
        <f t="shared" si="143"/>
        <v>0.05</v>
      </c>
      <c r="K342" s="211">
        <v>34959.4</v>
      </c>
      <c r="L342" s="109">
        <f t="shared" si="131"/>
        <v>19.100000000000001</v>
      </c>
      <c r="M342" s="58">
        <f t="shared" si="144"/>
        <v>-0.22</v>
      </c>
      <c r="N342" s="107">
        <v>17.2</v>
      </c>
      <c r="O342" s="59">
        <f t="shared" si="132"/>
        <v>106</v>
      </c>
      <c r="P342" s="58">
        <f t="shared" ref="P342:P345" si="145">ROUND(O342/$O$339-100%,2)</f>
        <v>-0.42</v>
      </c>
      <c r="Q342" s="64">
        <f t="shared" si="134"/>
        <v>9.9999999999999672E-3</v>
      </c>
      <c r="R342" s="64">
        <f t="shared" si="135"/>
        <v>-0.64</v>
      </c>
      <c r="S342" s="26">
        <f t="shared" si="136"/>
        <v>1</v>
      </c>
      <c r="T342" s="26">
        <f t="shared" si="137"/>
        <v>20</v>
      </c>
      <c r="U342" s="23" t="str">
        <f t="shared" si="138"/>
        <v>АВ</v>
      </c>
      <c r="V342" s="19">
        <f t="shared" si="139"/>
        <v>0</v>
      </c>
      <c r="W342" s="23">
        <f t="shared" si="140"/>
        <v>0</v>
      </c>
      <c r="X342" s="17">
        <f t="shared" si="141"/>
        <v>0</v>
      </c>
      <c r="Y342" s="1"/>
      <c r="Z342" s="514"/>
    </row>
    <row r="343" spans="2:30" ht="15" customHeight="1" outlineLevel="1" x14ac:dyDescent="0.2">
      <c r="B343" s="146">
        <v>4</v>
      </c>
      <c r="C343" s="151" t="s">
        <v>137</v>
      </c>
      <c r="D343" s="140">
        <v>6960.1876599999996</v>
      </c>
      <c r="E343" s="5">
        <v>6986.9855399999997</v>
      </c>
      <c r="F343" s="13">
        <v>4264.8672800000004</v>
      </c>
      <c r="G343" s="10">
        <f t="shared" si="129"/>
        <v>1</v>
      </c>
      <c r="H343" s="58">
        <f t="shared" si="142"/>
        <v>0</v>
      </c>
      <c r="I343" s="3">
        <f t="shared" si="130"/>
        <v>111</v>
      </c>
      <c r="J343" s="58">
        <f t="shared" si="143"/>
        <v>-0.01</v>
      </c>
      <c r="K343" s="211">
        <v>86395.8</v>
      </c>
      <c r="L343" s="109">
        <f t="shared" si="131"/>
        <v>12.4</v>
      </c>
      <c r="M343" s="58">
        <f t="shared" si="144"/>
        <v>0.21</v>
      </c>
      <c r="N343" s="107">
        <v>54.3</v>
      </c>
      <c r="O343" s="59">
        <f t="shared" si="132"/>
        <v>129</v>
      </c>
      <c r="P343" s="58">
        <f t="shared" si="145"/>
        <v>-0.3</v>
      </c>
      <c r="Q343" s="64">
        <f t="shared" si="134"/>
        <v>-0.01</v>
      </c>
      <c r="R343" s="64">
        <f t="shared" si="135"/>
        <v>-0.09</v>
      </c>
      <c r="S343" s="26">
        <f t="shared" si="136"/>
        <v>2</v>
      </c>
      <c r="T343" s="26">
        <f t="shared" si="137"/>
        <v>20</v>
      </c>
      <c r="U343" s="23">
        <f t="shared" si="138"/>
        <v>0</v>
      </c>
      <c r="V343" s="19">
        <f t="shared" si="139"/>
        <v>0</v>
      </c>
      <c r="W343" s="23" t="str">
        <f t="shared" si="140"/>
        <v>ВВ</v>
      </c>
      <c r="X343" s="17">
        <f t="shared" si="141"/>
        <v>0</v>
      </c>
      <c r="Y343" s="1"/>
      <c r="Z343" s="513"/>
    </row>
    <row r="344" spans="2:30" ht="15" customHeight="1" outlineLevel="1" x14ac:dyDescent="0.2">
      <c r="B344" s="146">
        <v>5</v>
      </c>
      <c r="C344" s="151" t="s">
        <v>138</v>
      </c>
      <c r="D344" s="140">
        <v>1500.6000200000001</v>
      </c>
      <c r="E344" s="5">
        <v>1658.9598000000001</v>
      </c>
      <c r="F344" s="13">
        <v>528.75490000000002</v>
      </c>
      <c r="G344" s="10">
        <f t="shared" si="129"/>
        <v>1.1100000000000001</v>
      </c>
      <c r="H344" s="58">
        <f t="shared" si="142"/>
        <v>0.1100000000000001</v>
      </c>
      <c r="I344" s="3">
        <f t="shared" si="130"/>
        <v>58</v>
      </c>
      <c r="J344" s="58">
        <f t="shared" si="143"/>
        <v>0.47</v>
      </c>
      <c r="K344" s="211">
        <v>32413.700000000004</v>
      </c>
      <c r="L344" s="109">
        <f t="shared" si="131"/>
        <v>19.5</v>
      </c>
      <c r="M344" s="58">
        <f t="shared" si="144"/>
        <v>-0.25</v>
      </c>
      <c r="N344" s="107">
        <v>21</v>
      </c>
      <c r="O344" s="59">
        <f t="shared" si="132"/>
        <v>79</v>
      </c>
      <c r="P344" s="58">
        <f t="shared" si="145"/>
        <v>-0.56999999999999995</v>
      </c>
      <c r="Q344" s="64">
        <f t="shared" si="134"/>
        <v>0.58000000000000007</v>
      </c>
      <c r="R344" s="64">
        <f t="shared" si="135"/>
        <v>-0.82</v>
      </c>
      <c r="S344" s="26">
        <f t="shared" si="136"/>
        <v>1</v>
      </c>
      <c r="T344" s="26">
        <f t="shared" si="137"/>
        <v>20</v>
      </c>
      <c r="U344" s="23" t="str">
        <f t="shared" si="138"/>
        <v>АВ</v>
      </c>
      <c r="V344" s="19">
        <f t="shared" si="139"/>
        <v>0</v>
      </c>
      <c r="W344" s="23">
        <f t="shared" si="140"/>
        <v>0</v>
      </c>
      <c r="X344" s="17">
        <f t="shared" si="141"/>
        <v>0</v>
      </c>
      <c r="Y344" s="1"/>
      <c r="Z344" s="513"/>
    </row>
    <row r="345" spans="2:30" ht="15" customHeight="1" outlineLevel="1" x14ac:dyDescent="0.2">
      <c r="B345" s="146">
        <v>6</v>
      </c>
      <c r="C345" s="151" t="s">
        <v>139</v>
      </c>
      <c r="D345" s="140">
        <v>1684.4680000000001</v>
      </c>
      <c r="E345" s="5">
        <v>1340.84746</v>
      </c>
      <c r="F345" s="13">
        <v>1264.06204</v>
      </c>
      <c r="G345" s="10">
        <f t="shared" si="129"/>
        <v>0.8</v>
      </c>
      <c r="H345" s="58">
        <f t="shared" si="142"/>
        <v>-0.19999999999999996</v>
      </c>
      <c r="I345" s="3">
        <f t="shared" si="130"/>
        <v>172</v>
      </c>
      <c r="J345" s="58">
        <f t="shared" si="143"/>
        <v>-0.56000000000000005</v>
      </c>
      <c r="K345" s="211">
        <v>34155.300000000003</v>
      </c>
      <c r="L345" s="109">
        <f t="shared" si="131"/>
        <v>25.5</v>
      </c>
      <c r="M345" s="58">
        <f t="shared" si="144"/>
        <v>-0.63</v>
      </c>
      <c r="N345" s="107">
        <v>20</v>
      </c>
      <c r="O345" s="59">
        <f t="shared" si="132"/>
        <v>67</v>
      </c>
      <c r="P345" s="58">
        <f t="shared" si="145"/>
        <v>-0.63</v>
      </c>
      <c r="Q345" s="64">
        <f t="shared" si="134"/>
        <v>-0.76</v>
      </c>
      <c r="R345" s="64">
        <f t="shared" si="135"/>
        <v>-1.26</v>
      </c>
      <c r="S345" s="26">
        <f t="shared" si="136"/>
        <v>2</v>
      </c>
      <c r="T345" s="26">
        <f t="shared" si="137"/>
        <v>20</v>
      </c>
      <c r="U345" s="23">
        <f t="shared" si="138"/>
        <v>0</v>
      </c>
      <c r="V345" s="19">
        <f t="shared" si="139"/>
        <v>0</v>
      </c>
      <c r="W345" s="23" t="str">
        <f t="shared" si="140"/>
        <v>ВВ</v>
      </c>
      <c r="X345" s="17">
        <f t="shared" si="141"/>
        <v>0</v>
      </c>
      <c r="Y345" s="1"/>
      <c r="Z345" s="513"/>
    </row>
    <row r="346" spans="2:30" ht="18.75" x14ac:dyDescent="0.25">
      <c r="B346" s="142" t="s">
        <v>42</v>
      </c>
      <c r="C346" s="143" t="s">
        <v>1340</v>
      </c>
      <c r="D346" s="138">
        <f>SUM(D348:D372)</f>
        <v>153353.02754800004</v>
      </c>
      <c r="E346" s="71">
        <f t="shared" ref="E346:F346" si="146">SUM(E348:E372)</f>
        <v>124270.95053999998</v>
      </c>
      <c r="F346" s="72">
        <f t="shared" si="146"/>
        <v>113415.28604800001</v>
      </c>
      <c r="G346" s="11">
        <f t="shared" ref="G346" si="147">IF(E346&gt;0,ROUND((E346/D346),2),0)</f>
        <v>0.81</v>
      </c>
      <c r="H346" s="50"/>
      <c r="I346" s="12">
        <f>ROUND(F346/E346*182.5,0)</f>
        <v>167</v>
      </c>
      <c r="J346" s="54"/>
      <c r="K346" s="112">
        <f>SUM(K348:K372)</f>
        <v>605813.89999999991</v>
      </c>
      <c r="L346" s="12">
        <f t="shared" ref="L346" si="148">ROUND(K346/E346,0)</f>
        <v>5</v>
      </c>
      <c r="M346" s="55"/>
      <c r="N346" s="113">
        <f>SUM(N348:N372)</f>
        <v>506.2</v>
      </c>
      <c r="O346" s="69">
        <f t="shared" ref="O346" si="149">ROUND((E346/N346),0)</f>
        <v>245</v>
      </c>
      <c r="P346" s="55"/>
      <c r="Q346" s="55"/>
      <c r="R346" s="55"/>
      <c r="S346" s="73"/>
      <c r="T346" s="73"/>
      <c r="U346" s="12"/>
      <c r="V346" s="12"/>
      <c r="W346" s="12"/>
      <c r="X346" s="12"/>
      <c r="Y346" s="1"/>
    </row>
    <row r="347" spans="2:30" ht="18" x14ac:dyDescent="0.25">
      <c r="B347" s="144"/>
      <c r="C347" s="145" t="s">
        <v>27</v>
      </c>
      <c r="D347" s="139"/>
      <c r="E347" s="40"/>
      <c r="F347" s="44"/>
      <c r="G347" s="47">
        <v>1</v>
      </c>
      <c r="H347" s="51"/>
      <c r="I347" s="110">
        <v>110</v>
      </c>
      <c r="J347" s="45"/>
      <c r="K347" s="115"/>
      <c r="L347" s="110">
        <v>15.6</v>
      </c>
      <c r="M347" s="41"/>
      <c r="N347" s="103"/>
      <c r="O347" s="110">
        <v>183</v>
      </c>
      <c r="P347" s="41"/>
      <c r="Q347" s="47">
        <v>0</v>
      </c>
      <c r="R347" s="47">
        <v>0</v>
      </c>
      <c r="S347" s="39"/>
      <c r="T347" s="39"/>
      <c r="U347" s="46"/>
      <c r="V347" s="46"/>
      <c r="W347" s="46"/>
      <c r="X347" s="46"/>
      <c r="Y347" s="1"/>
    </row>
    <row r="348" spans="2:30" ht="15" customHeight="1" outlineLevel="1" x14ac:dyDescent="0.25">
      <c r="B348" s="146">
        <v>1</v>
      </c>
      <c r="C348" s="148" t="s">
        <v>100</v>
      </c>
      <c r="D348" s="140">
        <v>4171.7405040000003</v>
      </c>
      <c r="E348" s="5">
        <v>3496.9775519999998</v>
      </c>
      <c r="F348" s="13">
        <v>2216.389068</v>
      </c>
      <c r="G348" s="10">
        <f t="shared" ref="G348:G372" si="150">IF(E348&gt;0,ROUND((E348/D348),2),0)</f>
        <v>0.84</v>
      </c>
      <c r="H348" s="58">
        <f>G348-$G$347</f>
        <v>-0.16000000000000003</v>
      </c>
      <c r="I348" s="3">
        <f t="shared" ref="I348:I372" si="151">ROUND(F348/E348*182.5,0)</f>
        <v>116</v>
      </c>
      <c r="J348" s="58">
        <f>-(ROUND(I348/$I$347-100%,2))</f>
        <v>-0.05</v>
      </c>
      <c r="K348" s="211">
        <v>24341.200000000004</v>
      </c>
      <c r="L348" s="109">
        <f>ROUND(K348/E348,1)</f>
        <v>7</v>
      </c>
      <c r="M348" s="58">
        <f>-ROUND(L348/$L$347-100%,2)</f>
        <v>0.55000000000000004</v>
      </c>
      <c r="N348" s="107">
        <v>23</v>
      </c>
      <c r="O348" s="59">
        <f>ROUND((E348/N348),0)</f>
        <v>152</v>
      </c>
      <c r="P348" s="58">
        <f>ROUND(O348/$O$347-100%,2)</f>
        <v>-0.17</v>
      </c>
      <c r="Q348" s="64">
        <f>H348+J348</f>
        <v>-0.21000000000000002</v>
      </c>
      <c r="R348" s="64">
        <f>M348+P348</f>
        <v>0.38</v>
      </c>
      <c r="S348" s="26">
        <f t="shared" ref="S348:S372" si="152">IF(Q348&gt;=$Q$37,1,2)</f>
        <v>2</v>
      </c>
      <c r="T348" s="26">
        <f t="shared" ref="T348:T372" si="153">IF(R348&gt;=$R$37,10,20)</f>
        <v>10</v>
      </c>
      <c r="U348" s="23">
        <f>IF(S348+T348=21,$U$8,0)</f>
        <v>0</v>
      </c>
      <c r="V348" s="111">
        <f>IF(S348+T348=11,$V$8,0)</f>
        <v>0</v>
      </c>
      <c r="W348" s="23">
        <f>IF(S348+T348=22,$W$8,0)</f>
        <v>0</v>
      </c>
      <c r="X348" s="17" t="str">
        <f>IF(S348+T348=12,$X$8,0)</f>
        <v>ВА</v>
      </c>
      <c r="Y348" s="1"/>
      <c r="Z348" s="513"/>
    </row>
    <row r="349" spans="2:30" ht="15" customHeight="1" outlineLevel="1" x14ac:dyDescent="0.25">
      <c r="B349" s="146">
        <v>2</v>
      </c>
      <c r="C349" s="148" t="s">
        <v>101</v>
      </c>
      <c r="D349" s="140">
        <v>9966.915148</v>
      </c>
      <c r="E349" s="5">
        <v>7418.1487079999997</v>
      </c>
      <c r="F349" s="13">
        <v>4026.6705480000001</v>
      </c>
      <c r="G349" s="10">
        <f t="shared" si="150"/>
        <v>0.74</v>
      </c>
      <c r="H349" s="58">
        <f t="shared" ref="H349:H372" si="154">G349-$G$347</f>
        <v>-0.26</v>
      </c>
      <c r="I349" s="3">
        <f t="shared" si="151"/>
        <v>99</v>
      </c>
      <c r="J349" s="58">
        <f t="shared" ref="J349:J372" si="155">-(ROUND(I349/$I$347-100%,2))</f>
        <v>0.1</v>
      </c>
      <c r="K349" s="211">
        <v>17400.899999999998</v>
      </c>
      <c r="L349" s="109">
        <f t="shared" ref="L349:L372" si="156">ROUND(K349/E349,1)</f>
        <v>2.2999999999999998</v>
      </c>
      <c r="M349" s="58">
        <f t="shared" ref="M349:M372" si="157">-ROUND(L349/$L$347-100%,2)</f>
        <v>0.85</v>
      </c>
      <c r="N349" s="107">
        <v>15</v>
      </c>
      <c r="O349" s="59">
        <f t="shared" ref="O349:O372" si="158">ROUND((E349/N349),0)</f>
        <v>495</v>
      </c>
      <c r="P349" s="58">
        <f t="shared" ref="P349:P372" si="159">ROUND(O349/$O$347-100%,2)</f>
        <v>1.7</v>
      </c>
      <c r="Q349" s="64">
        <f t="shared" ref="Q349:Q372" si="160">H349+J349</f>
        <v>-0.16</v>
      </c>
      <c r="R349" s="64">
        <f t="shared" ref="R349:R366" si="161">M349+P349</f>
        <v>2.5499999999999998</v>
      </c>
      <c r="S349" s="26">
        <f t="shared" si="152"/>
        <v>2</v>
      </c>
      <c r="T349" s="26">
        <f t="shared" si="153"/>
        <v>10</v>
      </c>
      <c r="U349" s="23">
        <f t="shared" ref="U349:U372" si="162">IF(S349+T349=21,$U$8,0)</f>
        <v>0</v>
      </c>
      <c r="V349" s="19">
        <f t="shared" ref="V349:V372" si="163">IF(S349+T349=11,$V$8,0)</f>
        <v>0</v>
      </c>
      <c r="W349" s="23">
        <f t="shared" ref="W349:W372" si="164">IF(S349+T349=22,$W$8,0)</f>
        <v>0</v>
      </c>
      <c r="X349" s="17" t="str">
        <f t="shared" ref="X349:X372" si="165">IF(S349+T349=12,$X$8,0)</f>
        <v>ВА</v>
      </c>
      <c r="Y349" s="1"/>
      <c r="Z349" s="513"/>
    </row>
    <row r="350" spans="2:30" ht="15" customHeight="1" outlineLevel="1" x14ac:dyDescent="0.25">
      <c r="B350" s="146">
        <v>3</v>
      </c>
      <c r="C350" s="148" t="s">
        <v>102</v>
      </c>
      <c r="D350" s="140">
        <v>9635.2613799999999</v>
      </c>
      <c r="E350" s="5">
        <v>8631.5123199999998</v>
      </c>
      <c r="F350" s="13">
        <v>4965.6484440000004</v>
      </c>
      <c r="G350" s="10">
        <f t="shared" si="150"/>
        <v>0.9</v>
      </c>
      <c r="H350" s="58">
        <f t="shared" si="154"/>
        <v>-9.9999999999999978E-2</v>
      </c>
      <c r="I350" s="3">
        <f t="shared" si="151"/>
        <v>105</v>
      </c>
      <c r="J350" s="58">
        <f t="shared" si="155"/>
        <v>0.05</v>
      </c>
      <c r="K350" s="211">
        <v>47844.2</v>
      </c>
      <c r="L350" s="109">
        <f t="shared" si="156"/>
        <v>5.5</v>
      </c>
      <c r="M350" s="58">
        <f t="shared" si="157"/>
        <v>0.65</v>
      </c>
      <c r="N350" s="107">
        <v>39</v>
      </c>
      <c r="O350" s="59">
        <f t="shared" si="158"/>
        <v>221</v>
      </c>
      <c r="P350" s="58">
        <f t="shared" si="159"/>
        <v>0.21</v>
      </c>
      <c r="Q350" s="64">
        <f t="shared" si="160"/>
        <v>-4.9999999999999975E-2</v>
      </c>
      <c r="R350" s="64">
        <f t="shared" si="161"/>
        <v>0.86</v>
      </c>
      <c r="S350" s="26">
        <f t="shared" si="152"/>
        <v>2</v>
      </c>
      <c r="T350" s="26">
        <f t="shared" si="153"/>
        <v>10</v>
      </c>
      <c r="U350" s="23">
        <f t="shared" si="162"/>
        <v>0</v>
      </c>
      <c r="V350" s="19">
        <f t="shared" si="163"/>
        <v>0</v>
      </c>
      <c r="W350" s="23">
        <f t="shared" si="164"/>
        <v>0</v>
      </c>
      <c r="X350" s="17" t="str">
        <f t="shared" si="165"/>
        <v>ВА</v>
      </c>
      <c r="Y350" s="1"/>
      <c r="Z350" s="513"/>
    </row>
    <row r="351" spans="2:30" ht="15" customHeight="1" outlineLevel="1" x14ac:dyDescent="0.25">
      <c r="B351" s="146">
        <v>4</v>
      </c>
      <c r="C351" s="148" t="s">
        <v>103</v>
      </c>
      <c r="D351" s="140">
        <v>8553.6704160000008</v>
      </c>
      <c r="E351" s="5">
        <v>6995.3602680000004</v>
      </c>
      <c r="F351" s="13">
        <v>3911.427608</v>
      </c>
      <c r="G351" s="10">
        <f t="shared" si="150"/>
        <v>0.82</v>
      </c>
      <c r="H351" s="58">
        <f t="shared" si="154"/>
        <v>-0.18000000000000005</v>
      </c>
      <c r="I351" s="3">
        <f t="shared" si="151"/>
        <v>102</v>
      </c>
      <c r="J351" s="58">
        <f t="shared" si="155"/>
        <v>7.0000000000000007E-2</v>
      </c>
      <c r="K351" s="211">
        <v>48614.999999999993</v>
      </c>
      <c r="L351" s="109">
        <f t="shared" si="156"/>
        <v>6.9</v>
      </c>
      <c r="M351" s="58">
        <f t="shared" si="157"/>
        <v>0.56000000000000005</v>
      </c>
      <c r="N351" s="107">
        <v>47</v>
      </c>
      <c r="O351" s="59">
        <f t="shared" si="158"/>
        <v>149</v>
      </c>
      <c r="P351" s="58">
        <f t="shared" si="159"/>
        <v>-0.19</v>
      </c>
      <c r="Q351" s="64">
        <f t="shared" si="160"/>
        <v>-0.11000000000000004</v>
      </c>
      <c r="R351" s="64">
        <f t="shared" si="161"/>
        <v>0.37000000000000005</v>
      </c>
      <c r="S351" s="26">
        <f t="shared" si="152"/>
        <v>2</v>
      </c>
      <c r="T351" s="26">
        <f t="shared" si="153"/>
        <v>10</v>
      </c>
      <c r="U351" s="23">
        <f t="shared" si="162"/>
        <v>0</v>
      </c>
      <c r="V351" s="19">
        <f t="shared" si="163"/>
        <v>0</v>
      </c>
      <c r="W351" s="23">
        <f t="shared" si="164"/>
        <v>0</v>
      </c>
      <c r="X351" s="17" t="str">
        <f t="shared" si="165"/>
        <v>ВА</v>
      </c>
      <c r="Y351" s="1"/>
      <c r="Z351" s="513"/>
    </row>
    <row r="352" spans="2:30" ht="15" customHeight="1" outlineLevel="1" x14ac:dyDescent="0.25">
      <c r="B352" s="146">
        <v>5</v>
      </c>
      <c r="C352" s="148" t="s">
        <v>104</v>
      </c>
      <c r="D352" s="140">
        <v>12172.996388</v>
      </c>
      <c r="E352" s="5">
        <v>10805.035964000001</v>
      </c>
      <c r="F352" s="13">
        <v>9191.5309039999993</v>
      </c>
      <c r="G352" s="10">
        <f t="shared" si="150"/>
        <v>0.89</v>
      </c>
      <c r="H352" s="58">
        <f t="shared" si="154"/>
        <v>-0.10999999999999999</v>
      </c>
      <c r="I352" s="3">
        <f t="shared" si="151"/>
        <v>155</v>
      </c>
      <c r="J352" s="58">
        <f t="shared" si="155"/>
        <v>-0.41</v>
      </c>
      <c r="K352" s="211">
        <v>21950.600000000002</v>
      </c>
      <c r="L352" s="109">
        <f t="shared" si="156"/>
        <v>2</v>
      </c>
      <c r="M352" s="58">
        <f t="shared" si="157"/>
        <v>0.87</v>
      </c>
      <c r="N352" s="107">
        <v>18.100000000000001</v>
      </c>
      <c r="O352" s="59">
        <f t="shared" si="158"/>
        <v>597</v>
      </c>
      <c r="P352" s="58">
        <f t="shared" si="159"/>
        <v>2.2599999999999998</v>
      </c>
      <c r="Q352" s="64">
        <f t="shared" si="160"/>
        <v>-0.52</v>
      </c>
      <c r="R352" s="64">
        <f t="shared" si="161"/>
        <v>3.13</v>
      </c>
      <c r="S352" s="26">
        <f t="shared" si="152"/>
        <v>2</v>
      </c>
      <c r="T352" s="26">
        <f t="shared" si="153"/>
        <v>10</v>
      </c>
      <c r="U352" s="23">
        <f t="shared" si="162"/>
        <v>0</v>
      </c>
      <c r="V352" s="19">
        <f t="shared" si="163"/>
        <v>0</v>
      </c>
      <c r="W352" s="23">
        <f t="shared" si="164"/>
        <v>0</v>
      </c>
      <c r="X352" s="17" t="str">
        <f t="shared" si="165"/>
        <v>ВА</v>
      </c>
      <c r="Y352" s="1"/>
      <c r="Z352" s="513"/>
    </row>
    <row r="353" spans="2:26" ht="15" customHeight="1" outlineLevel="1" x14ac:dyDescent="0.25">
      <c r="B353" s="146">
        <v>6</v>
      </c>
      <c r="C353" s="148" t="s">
        <v>105</v>
      </c>
      <c r="D353" s="140">
        <v>2705.8720360000002</v>
      </c>
      <c r="E353" s="5">
        <v>2312.20822</v>
      </c>
      <c r="F353" s="13">
        <v>1246.196684</v>
      </c>
      <c r="G353" s="10">
        <f t="shared" si="150"/>
        <v>0.85</v>
      </c>
      <c r="H353" s="58">
        <f t="shared" si="154"/>
        <v>-0.15000000000000002</v>
      </c>
      <c r="I353" s="3">
        <f t="shared" si="151"/>
        <v>98</v>
      </c>
      <c r="J353" s="58">
        <f t="shared" si="155"/>
        <v>0.11</v>
      </c>
      <c r="K353" s="211">
        <v>14204.800000000003</v>
      </c>
      <c r="L353" s="109">
        <f t="shared" si="156"/>
        <v>6.1</v>
      </c>
      <c r="M353" s="58">
        <f t="shared" si="157"/>
        <v>0.61</v>
      </c>
      <c r="N353" s="107">
        <v>11.5</v>
      </c>
      <c r="O353" s="59">
        <f t="shared" si="158"/>
        <v>201</v>
      </c>
      <c r="P353" s="58">
        <f t="shared" si="159"/>
        <v>0.1</v>
      </c>
      <c r="Q353" s="64">
        <f t="shared" si="160"/>
        <v>-4.0000000000000022E-2</v>
      </c>
      <c r="R353" s="64">
        <f t="shared" si="161"/>
        <v>0.71</v>
      </c>
      <c r="S353" s="26">
        <f t="shared" si="152"/>
        <v>2</v>
      </c>
      <c r="T353" s="26">
        <f t="shared" si="153"/>
        <v>10</v>
      </c>
      <c r="U353" s="23">
        <f t="shared" si="162"/>
        <v>0</v>
      </c>
      <c r="V353" s="19">
        <f t="shared" si="163"/>
        <v>0</v>
      </c>
      <c r="W353" s="23">
        <f t="shared" si="164"/>
        <v>0</v>
      </c>
      <c r="X353" s="17" t="str">
        <f t="shared" si="165"/>
        <v>ВА</v>
      </c>
      <c r="Y353" s="1"/>
      <c r="Z353" s="513"/>
    </row>
    <row r="354" spans="2:26" ht="15" customHeight="1" outlineLevel="1" x14ac:dyDescent="0.25">
      <c r="B354" s="146">
        <v>7</v>
      </c>
      <c r="C354" s="148" t="s">
        <v>106</v>
      </c>
      <c r="D354" s="140">
        <v>6911.1438879999996</v>
      </c>
      <c r="E354" s="5">
        <v>5773.4872560000003</v>
      </c>
      <c r="F354" s="13">
        <v>3768.4753719999999</v>
      </c>
      <c r="G354" s="10">
        <f t="shared" si="150"/>
        <v>0.84</v>
      </c>
      <c r="H354" s="58">
        <f t="shared" si="154"/>
        <v>-0.16000000000000003</v>
      </c>
      <c r="I354" s="3">
        <f t="shared" si="151"/>
        <v>119</v>
      </c>
      <c r="J354" s="58">
        <f t="shared" si="155"/>
        <v>-0.08</v>
      </c>
      <c r="K354" s="211">
        <v>20196</v>
      </c>
      <c r="L354" s="109">
        <f t="shared" si="156"/>
        <v>3.5</v>
      </c>
      <c r="M354" s="58">
        <f t="shared" si="157"/>
        <v>0.78</v>
      </c>
      <c r="N354" s="107">
        <v>16</v>
      </c>
      <c r="O354" s="59">
        <f t="shared" si="158"/>
        <v>361</v>
      </c>
      <c r="P354" s="58">
        <f t="shared" si="159"/>
        <v>0.97</v>
      </c>
      <c r="Q354" s="64">
        <f t="shared" si="160"/>
        <v>-0.24000000000000005</v>
      </c>
      <c r="R354" s="64">
        <f t="shared" si="161"/>
        <v>1.75</v>
      </c>
      <c r="S354" s="26">
        <f t="shared" si="152"/>
        <v>2</v>
      </c>
      <c r="T354" s="26">
        <f t="shared" si="153"/>
        <v>10</v>
      </c>
      <c r="U354" s="23">
        <f t="shared" si="162"/>
        <v>0</v>
      </c>
      <c r="V354" s="19">
        <f t="shared" si="163"/>
        <v>0</v>
      </c>
      <c r="W354" s="23">
        <f t="shared" si="164"/>
        <v>0</v>
      </c>
      <c r="X354" s="17" t="str">
        <f t="shared" si="165"/>
        <v>ВА</v>
      </c>
      <c r="Y354" s="1"/>
      <c r="Z354" s="513"/>
    </row>
    <row r="355" spans="2:26" ht="15" customHeight="1" outlineLevel="1" x14ac:dyDescent="0.25">
      <c r="B355" s="146">
        <v>8</v>
      </c>
      <c r="C355" s="148" t="s">
        <v>107</v>
      </c>
      <c r="D355" s="140">
        <v>2158.0138160000001</v>
      </c>
      <c r="E355" s="5">
        <v>1760.7592480000001</v>
      </c>
      <c r="F355" s="13">
        <v>1244.0169080000001</v>
      </c>
      <c r="G355" s="10">
        <f t="shared" si="150"/>
        <v>0.82</v>
      </c>
      <c r="H355" s="58">
        <f t="shared" si="154"/>
        <v>-0.18000000000000005</v>
      </c>
      <c r="I355" s="3">
        <f t="shared" si="151"/>
        <v>129</v>
      </c>
      <c r="J355" s="58">
        <f t="shared" si="155"/>
        <v>-0.17</v>
      </c>
      <c r="K355" s="211">
        <v>20453.2</v>
      </c>
      <c r="L355" s="109">
        <f t="shared" si="156"/>
        <v>11.6</v>
      </c>
      <c r="M355" s="58">
        <f t="shared" si="157"/>
        <v>0.26</v>
      </c>
      <c r="N355" s="107">
        <v>17.5</v>
      </c>
      <c r="O355" s="59">
        <f t="shared" si="158"/>
        <v>101</v>
      </c>
      <c r="P355" s="58">
        <f t="shared" si="159"/>
        <v>-0.45</v>
      </c>
      <c r="Q355" s="64">
        <f t="shared" si="160"/>
        <v>-0.35000000000000009</v>
      </c>
      <c r="R355" s="64">
        <f t="shared" si="161"/>
        <v>-0.19</v>
      </c>
      <c r="S355" s="26">
        <f t="shared" si="152"/>
        <v>2</v>
      </c>
      <c r="T355" s="26">
        <f t="shared" si="153"/>
        <v>20</v>
      </c>
      <c r="U355" s="23">
        <f t="shared" si="162"/>
        <v>0</v>
      </c>
      <c r="V355" s="19">
        <f t="shared" si="163"/>
        <v>0</v>
      </c>
      <c r="W355" s="23" t="str">
        <f t="shared" si="164"/>
        <v>ВВ</v>
      </c>
      <c r="X355" s="17">
        <f t="shared" si="165"/>
        <v>0</v>
      </c>
      <c r="Y355" s="1"/>
      <c r="Z355" s="513"/>
    </row>
    <row r="356" spans="2:26" ht="15" customHeight="1" outlineLevel="1" x14ac:dyDescent="0.25">
      <c r="B356" s="146">
        <v>9</v>
      </c>
      <c r="C356" s="148" t="s">
        <v>108</v>
      </c>
      <c r="D356" s="140">
        <v>7254.347076</v>
      </c>
      <c r="E356" s="5">
        <v>4794.9280799999997</v>
      </c>
      <c r="F356" s="13">
        <v>6587.1475879999998</v>
      </c>
      <c r="G356" s="10">
        <f t="shared" si="150"/>
        <v>0.66</v>
      </c>
      <c r="H356" s="58">
        <f t="shared" si="154"/>
        <v>-0.33999999999999997</v>
      </c>
      <c r="I356" s="3">
        <f t="shared" si="151"/>
        <v>251</v>
      </c>
      <c r="J356" s="58">
        <f t="shared" si="155"/>
        <v>-1.28</v>
      </c>
      <c r="K356" s="211">
        <v>24110.899999999998</v>
      </c>
      <c r="L356" s="109">
        <f t="shared" si="156"/>
        <v>5</v>
      </c>
      <c r="M356" s="58">
        <f t="shared" si="157"/>
        <v>0.68</v>
      </c>
      <c r="N356" s="107">
        <v>19</v>
      </c>
      <c r="O356" s="59">
        <f t="shared" si="158"/>
        <v>252</v>
      </c>
      <c r="P356" s="58">
        <f t="shared" si="159"/>
        <v>0.38</v>
      </c>
      <c r="Q356" s="64">
        <f t="shared" si="160"/>
        <v>-1.62</v>
      </c>
      <c r="R356" s="64">
        <f t="shared" si="161"/>
        <v>1.06</v>
      </c>
      <c r="S356" s="26">
        <f t="shared" si="152"/>
        <v>2</v>
      </c>
      <c r="T356" s="26">
        <f t="shared" si="153"/>
        <v>10</v>
      </c>
      <c r="U356" s="23">
        <f t="shared" si="162"/>
        <v>0</v>
      </c>
      <c r="V356" s="19">
        <f t="shared" si="163"/>
        <v>0</v>
      </c>
      <c r="W356" s="23">
        <f t="shared" si="164"/>
        <v>0</v>
      </c>
      <c r="X356" s="17" t="str">
        <f t="shared" si="165"/>
        <v>ВА</v>
      </c>
      <c r="Y356" s="1"/>
      <c r="Z356" s="513"/>
    </row>
    <row r="357" spans="2:26" ht="15" customHeight="1" outlineLevel="1" x14ac:dyDescent="0.25">
      <c r="B357" s="146">
        <v>10</v>
      </c>
      <c r="C357" s="148" t="s">
        <v>109</v>
      </c>
      <c r="D357" s="140">
        <v>3414.413176</v>
      </c>
      <c r="E357" s="5">
        <v>2848.5591519999998</v>
      </c>
      <c r="F357" s="13">
        <v>1788.9491720000001</v>
      </c>
      <c r="G357" s="10">
        <f t="shared" si="150"/>
        <v>0.83</v>
      </c>
      <c r="H357" s="58">
        <f t="shared" si="154"/>
        <v>-0.17000000000000004</v>
      </c>
      <c r="I357" s="3">
        <f t="shared" si="151"/>
        <v>115</v>
      </c>
      <c r="J357" s="58">
        <f t="shared" si="155"/>
        <v>-0.05</v>
      </c>
      <c r="K357" s="211">
        <v>16003.899999999998</v>
      </c>
      <c r="L357" s="109">
        <f t="shared" si="156"/>
        <v>5.6</v>
      </c>
      <c r="M357" s="58">
        <f t="shared" si="157"/>
        <v>0.64</v>
      </c>
      <c r="N357" s="107">
        <v>12</v>
      </c>
      <c r="O357" s="59">
        <f t="shared" si="158"/>
        <v>237</v>
      </c>
      <c r="P357" s="58">
        <f t="shared" si="159"/>
        <v>0.3</v>
      </c>
      <c r="Q357" s="64">
        <f t="shared" si="160"/>
        <v>-0.22000000000000003</v>
      </c>
      <c r="R357" s="64">
        <f t="shared" si="161"/>
        <v>0.94</v>
      </c>
      <c r="S357" s="26">
        <f t="shared" si="152"/>
        <v>2</v>
      </c>
      <c r="T357" s="26">
        <f t="shared" si="153"/>
        <v>10</v>
      </c>
      <c r="U357" s="23">
        <f t="shared" si="162"/>
        <v>0</v>
      </c>
      <c r="V357" s="19">
        <f t="shared" si="163"/>
        <v>0</v>
      </c>
      <c r="W357" s="23">
        <f t="shared" si="164"/>
        <v>0</v>
      </c>
      <c r="X357" s="17" t="str">
        <f t="shared" si="165"/>
        <v>ВА</v>
      </c>
      <c r="Y357" s="1"/>
      <c r="Z357" s="513"/>
    </row>
    <row r="358" spans="2:26" ht="15" customHeight="1" outlineLevel="1" x14ac:dyDescent="0.25">
      <c r="B358" s="146">
        <v>11</v>
      </c>
      <c r="C358" s="148" t="s">
        <v>110</v>
      </c>
      <c r="D358" s="140">
        <v>2958.841144</v>
      </c>
      <c r="E358" s="5">
        <v>2356.6549839999998</v>
      </c>
      <c r="F358" s="13">
        <v>1437.7831880000001</v>
      </c>
      <c r="G358" s="10">
        <f t="shared" si="150"/>
        <v>0.8</v>
      </c>
      <c r="H358" s="58">
        <f t="shared" si="154"/>
        <v>-0.19999999999999996</v>
      </c>
      <c r="I358" s="3">
        <f t="shared" si="151"/>
        <v>111</v>
      </c>
      <c r="J358" s="58">
        <f t="shared" si="155"/>
        <v>-0.01</v>
      </c>
      <c r="K358" s="211">
        <v>18169.8</v>
      </c>
      <c r="L358" s="109">
        <f t="shared" si="156"/>
        <v>7.7</v>
      </c>
      <c r="M358" s="58">
        <f t="shared" si="157"/>
        <v>0.51</v>
      </c>
      <c r="N358" s="107">
        <v>13</v>
      </c>
      <c r="O358" s="59">
        <f t="shared" si="158"/>
        <v>181</v>
      </c>
      <c r="P358" s="58">
        <f t="shared" si="159"/>
        <v>-0.01</v>
      </c>
      <c r="Q358" s="64">
        <f t="shared" si="160"/>
        <v>-0.20999999999999996</v>
      </c>
      <c r="R358" s="64">
        <f t="shared" si="161"/>
        <v>0.5</v>
      </c>
      <c r="S358" s="26">
        <f t="shared" si="152"/>
        <v>2</v>
      </c>
      <c r="T358" s="26">
        <f t="shared" si="153"/>
        <v>10</v>
      </c>
      <c r="U358" s="23">
        <f t="shared" si="162"/>
        <v>0</v>
      </c>
      <c r="V358" s="19">
        <f t="shared" si="163"/>
        <v>0</v>
      </c>
      <c r="W358" s="23">
        <f t="shared" si="164"/>
        <v>0</v>
      </c>
      <c r="X358" s="17" t="str">
        <f t="shared" si="165"/>
        <v>ВА</v>
      </c>
      <c r="Y358" s="1"/>
      <c r="Z358" s="513"/>
    </row>
    <row r="359" spans="2:26" ht="15" customHeight="1" outlineLevel="1" x14ac:dyDescent="0.25">
      <c r="B359" s="146">
        <v>12</v>
      </c>
      <c r="C359" s="148" t="s">
        <v>111</v>
      </c>
      <c r="D359" s="140">
        <v>7289.7265479999996</v>
      </c>
      <c r="E359" s="5">
        <v>5639.8166199999996</v>
      </c>
      <c r="F359" s="13">
        <v>4198.8356880000001</v>
      </c>
      <c r="G359" s="10">
        <f t="shared" si="150"/>
        <v>0.77</v>
      </c>
      <c r="H359" s="58">
        <f t="shared" si="154"/>
        <v>-0.22999999999999998</v>
      </c>
      <c r="I359" s="3">
        <f t="shared" si="151"/>
        <v>136</v>
      </c>
      <c r="J359" s="58">
        <f t="shared" si="155"/>
        <v>-0.24</v>
      </c>
      <c r="K359" s="211">
        <v>36394.5</v>
      </c>
      <c r="L359" s="109">
        <f t="shared" si="156"/>
        <v>6.5</v>
      </c>
      <c r="M359" s="58">
        <f t="shared" si="157"/>
        <v>0.57999999999999996</v>
      </c>
      <c r="N359" s="107">
        <v>26.9</v>
      </c>
      <c r="O359" s="59">
        <f t="shared" si="158"/>
        <v>210</v>
      </c>
      <c r="P359" s="58">
        <f t="shared" si="159"/>
        <v>0.15</v>
      </c>
      <c r="Q359" s="64">
        <f t="shared" si="160"/>
        <v>-0.47</v>
      </c>
      <c r="R359" s="64">
        <f t="shared" si="161"/>
        <v>0.73</v>
      </c>
      <c r="S359" s="26">
        <f t="shared" si="152"/>
        <v>2</v>
      </c>
      <c r="T359" s="26">
        <f t="shared" si="153"/>
        <v>10</v>
      </c>
      <c r="U359" s="23">
        <f t="shared" si="162"/>
        <v>0</v>
      </c>
      <c r="V359" s="19">
        <f t="shared" si="163"/>
        <v>0</v>
      </c>
      <c r="W359" s="23">
        <f t="shared" si="164"/>
        <v>0</v>
      </c>
      <c r="X359" s="17" t="str">
        <f t="shared" si="165"/>
        <v>ВА</v>
      </c>
      <c r="Y359" s="1"/>
      <c r="Z359" s="513"/>
    </row>
    <row r="360" spans="2:26" ht="15" customHeight="1" outlineLevel="1" x14ac:dyDescent="0.25">
      <c r="B360" s="146">
        <v>13</v>
      </c>
      <c r="C360" s="149" t="s">
        <v>112</v>
      </c>
      <c r="D360" s="140">
        <v>3887.9756320000001</v>
      </c>
      <c r="E360" s="5">
        <v>3585.9062520000002</v>
      </c>
      <c r="F360" s="13">
        <v>2302.363816</v>
      </c>
      <c r="G360" s="10">
        <f t="shared" si="150"/>
        <v>0.92</v>
      </c>
      <c r="H360" s="58">
        <f t="shared" si="154"/>
        <v>-7.999999999999996E-2</v>
      </c>
      <c r="I360" s="3">
        <f t="shared" si="151"/>
        <v>117</v>
      </c>
      <c r="J360" s="58">
        <f t="shared" si="155"/>
        <v>-0.06</v>
      </c>
      <c r="K360" s="211">
        <v>14824.4</v>
      </c>
      <c r="L360" s="109">
        <f t="shared" si="156"/>
        <v>4.0999999999999996</v>
      </c>
      <c r="M360" s="58">
        <f t="shared" si="157"/>
        <v>0.74</v>
      </c>
      <c r="N360" s="107">
        <v>12</v>
      </c>
      <c r="O360" s="59">
        <f t="shared" si="158"/>
        <v>299</v>
      </c>
      <c r="P360" s="58">
        <f t="shared" si="159"/>
        <v>0.63</v>
      </c>
      <c r="Q360" s="64">
        <f t="shared" si="160"/>
        <v>-0.13999999999999996</v>
      </c>
      <c r="R360" s="64">
        <f t="shared" si="161"/>
        <v>1.37</v>
      </c>
      <c r="S360" s="26">
        <f t="shared" si="152"/>
        <v>2</v>
      </c>
      <c r="T360" s="26">
        <f t="shared" si="153"/>
        <v>10</v>
      </c>
      <c r="U360" s="23">
        <f t="shared" si="162"/>
        <v>0</v>
      </c>
      <c r="V360" s="19">
        <f t="shared" si="163"/>
        <v>0</v>
      </c>
      <c r="W360" s="23">
        <f t="shared" si="164"/>
        <v>0</v>
      </c>
      <c r="X360" s="17" t="str">
        <f t="shared" si="165"/>
        <v>ВА</v>
      </c>
      <c r="Y360" s="1"/>
      <c r="Z360" s="513"/>
    </row>
    <row r="361" spans="2:26" ht="15" customHeight="1" outlineLevel="1" x14ac:dyDescent="0.25">
      <c r="B361" s="146">
        <v>14</v>
      </c>
      <c r="C361" s="149" t="s">
        <v>113</v>
      </c>
      <c r="D361" s="140">
        <v>7395.7575880000004</v>
      </c>
      <c r="E361" s="5">
        <v>5520.4943439999997</v>
      </c>
      <c r="F361" s="13">
        <v>5283.6376399999999</v>
      </c>
      <c r="G361" s="10">
        <f t="shared" si="150"/>
        <v>0.75</v>
      </c>
      <c r="H361" s="58">
        <f t="shared" si="154"/>
        <v>-0.25</v>
      </c>
      <c r="I361" s="3">
        <f t="shared" si="151"/>
        <v>175</v>
      </c>
      <c r="J361" s="58">
        <f t="shared" si="155"/>
        <v>-0.59</v>
      </c>
      <c r="K361" s="211">
        <v>36792.399999999994</v>
      </c>
      <c r="L361" s="109">
        <f t="shared" si="156"/>
        <v>6.7</v>
      </c>
      <c r="M361" s="58">
        <f t="shared" si="157"/>
        <v>0.56999999999999995</v>
      </c>
      <c r="N361" s="107">
        <v>28.9</v>
      </c>
      <c r="O361" s="59">
        <f t="shared" si="158"/>
        <v>191</v>
      </c>
      <c r="P361" s="58">
        <f t="shared" si="159"/>
        <v>0.04</v>
      </c>
      <c r="Q361" s="64">
        <f t="shared" si="160"/>
        <v>-0.84</v>
      </c>
      <c r="R361" s="64">
        <f t="shared" si="161"/>
        <v>0.61</v>
      </c>
      <c r="S361" s="26">
        <f t="shared" si="152"/>
        <v>2</v>
      </c>
      <c r="T361" s="26">
        <f t="shared" si="153"/>
        <v>10</v>
      </c>
      <c r="U361" s="23">
        <f t="shared" si="162"/>
        <v>0</v>
      </c>
      <c r="V361" s="19">
        <f t="shared" si="163"/>
        <v>0</v>
      </c>
      <c r="W361" s="23">
        <f t="shared" si="164"/>
        <v>0</v>
      </c>
      <c r="X361" s="17" t="str">
        <f t="shared" si="165"/>
        <v>ВА</v>
      </c>
      <c r="Y361" s="1"/>
      <c r="Z361" s="513"/>
    </row>
    <row r="362" spans="2:26" ht="15" customHeight="1" outlineLevel="1" x14ac:dyDescent="0.25">
      <c r="B362" s="146">
        <v>15</v>
      </c>
      <c r="C362" s="149" t="s">
        <v>114</v>
      </c>
      <c r="D362" s="140">
        <v>21206.060143999999</v>
      </c>
      <c r="E362" s="5">
        <v>16128.484227999999</v>
      </c>
      <c r="F362" s="13">
        <v>37837.378556000003</v>
      </c>
      <c r="G362" s="10">
        <f>IF(E362&gt;0,ROUND((E362/D362),2),0)</f>
        <v>0.76</v>
      </c>
      <c r="H362" s="58">
        <f t="shared" si="154"/>
        <v>-0.24</v>
      </c>
      <c r="I362" s="3">
        <f t="shared" si="151"/>
        <v>428</v>
      </c>
      <c r="J362" s="58">
        <f t="shared" si="155"/>
        <v>-2.89</v>
      </c>
      <c r="K362" s="211">
        <v>56654.3</v>
      </c>
      <c r="L362" s="109">
        <f t="shared" si="156"/>
        <v>3.5</v>
      </c>
      <c r="M362" s="58">
        <f t="shared" si="157"/>
        <v>0.78</v>
      </c>
      <c r="N362" s="107">
        <v>47</v>
      </c>
      <c r="O362" s="59">
        <f t="shared" si="158"/>
        <v>343</v>
      </c>
      <c r="P362" s="58">
        <f t="shared" si="159"/>
        <v>0.87</v>
      </c>
      <c r="Q362" s="64">
        <f t="shared" si="160"/>
        <v>-3.13</v>
      </c>
      <c r="R362" s="64">
        <f t="shared" si="161"/>
        <v>1.65</v>
      </c>
      <c r="S362" s="26">
        <f t="shared" si="152"/>
        <v>2</v>
      </c>
      <c r="T362" s="26">
        <f t="shared" si="153"/>
        <v>10</v>
      </c>
      <c r="U362" s="23">
        <f t="shared" si="162"/>
        <v>0</v>
      </c>
      <c r="V362" s="19">
        <f t="shared" si="163"/>
        <v>0</v>
      </c>
      <c r="W362" s="23">
        <f t="shared" si="164"/>
        <v>0</v>
      </c>
      <c r="X362" s="17" t="str">
        <f t="shared" si="165"/>
        <v>ВА</v>
      </c>
      <c r="Y362" s="1"/>
      <c r="Z362" s="513"/>
    </row>
    <row r="363" spans="2:26" ht="15" customHeight="1" outlineLevel="1" x14ac:dyDescent="0.25">
      <c r="B363" s="146">
        <v>16</v>
      </c>
      <c r="C363" s="149" t="s">
        <v>115</v>
      </c>
      <c r="D363" s="140">
        <v>5053.2774040000004</v>
      </c>
      <c r="E363" s="5">
        <v>4499.9570960000001</v>
      </c>
      <c r="F363" s="13">
        <v>2449.2391680000001</v>
      </c>
      <c r="G363" s="10">
        <f>IF(E363&gt;0,ROUND((E363/D363),2),0)</f>
        <v>0.89</v>
      </c>
      <c r="H363" s="58">
        <f t="shared" si="154"/>
        <v>-0.10999999999999999</v>
      </c>
      <c r="I363" s="3">
        <f t="shared" si="151"/>
        <v>99</v>
      </c>
      <c r="J363" s="58">
        <f t="shared" si="155"/>
        <v>0.1</v>
      </c>
      <c r="K363" s="211">
        <v>20556.7</v>
      </c>
      <c r="L363" s="109">
        <f t="shared" si="156"/>
        <v>4.5999999999999996</v>
      </c>
      <c r="M363" s="58">
        <f t="shared" si="157"/>
        <v>0.71</v>
      </c>
      <c r="N363" s="107">
        <v>19</v>
      </c>
      <c r="O363" s="59">
        <f t="shared" si="158"/>
        <v>237</v>
      </c>
      <c r="P363" s="58">
        <f t="shared" si="159"/>
        <v>0.3</v>
      </c>
      <c r="Q363" s="64">
        <f t="shared" si="160"/>
        <v>-9.9999999999999811E-3</v>
      </c>
      <c r="R363" s="64">
        <f t="shared" si="161"/>
        <v>1.01</v>
      </c>
      <c r="S363" s="26">
        <f t="shared" si="152"/>
        <v>2</v>
      </c>
      <c r="T363" s="26">
        <f t="shared" si="153"/>
        <v>10</v>
      </c>
      <c r="U363" s="23">
        <f t="shared" si="162"/>
        <v>0</v>
      </c>
      <c r="V363" s="19">
        <f t="shared" si="163"/>
        <v>0</v>
      </c>
      <c r="W363" s="23">
        <f t="shared" si="164"/>
        <v>0</v>
      </c>
      <c r="X363" s="17" t="str">
        <f t="shared" si="165"/>
        <v>ВА</v>
      </c>
      <c r="Y363" s="1"/>
      <c r="Z363" s="513"/>
    </row>
    <row r="364" spans="2:26" ht="15" customHeight="1" outlineLevel="1" x14ac:dyDescent="0.25">
      <c r="B364" s="146">
        <v>17</v>
      </c>
      <c r="C364" s="149" t="s">
        <v>116</v>
      </c>
      <c r="D364" s="140">
        <v>5620.5756199999996</v>
      </c>
      <c r="E364" s="5">
        <v>3135.701196</v>
      </c>
      <c r="F364" s="13">
        <v>4872.1204239999997</v>
      </c>
      <c r="G364" s="10">
        <f t="shared" si="150"/>
        <v>0.56000000000000005</v>
      </c>
      <c r="H364" s="58">
        <f t="shared" si="154"/>
        <v>-0.43999999999999995</v>
      </c>
      <c r="I364" s="3">
        <f t="shared" si="151"/>
        <v>284</v>
      </c>
      <c r="J364" s="58">
        <f t="shared" si="155"/>
        <v>-1.58</v>
      </c>
      <c r="K364" s="211">
        <v>15353</v>
      </c>
      <c r="L364" s="109">
        <f t="shared" si="156"/>
        <v>4.9000000000000004</v>
      </c>
      <c r="M364" s="58">
        <f t="shared" si="157"/>
        <v>0.69</v>
      </c>
      <c r="N364" s="107">
        <v>14</v>
      </c>
      <c r="O364" s="59">
        <f t="shared" si="158"/>
        <v>224</v>
      </c>
      <c r="P364" s="58">
        <f t="shared" si="159"/>
        <v>0.22</v>
      </c>
      <c r="Q364" s="64">
        <f t="shared" si="160"/>
        <v>-2.02</v>
      </c>
      <c r="R364" s="64">
        <f t="shared" si="161"/>
        <v>0.90999999999999992</v>
      </c>
      <c r="S364" s="26">
        <f t="shared" si="152"/>
        <v>2</v>
      </c>
      <c r="T364" s="26">
        <f t="shared" si="153"/>
        <v>10</v>
      </c>
      <c r="U364" s="23">
        <f t="shared" si="162"/>
        <v>0</v>
      </c>
      <c r="V364" s="19">
        <f t="shared" si="163"/>
        <v>0</v>
      </c>
      <c r="W364" s="23">
        <f t="shared" si="164"/>
        <v>0</v>
      </c>
      <c r="X364" s="17" t="str">
        <f t="shared" si="165"/>
        <v>ВА</v>
      </c>
      <c r="Y364" s="1"/>
      <c r="Z364" s="513"/>
    </row>
    <row r="365" spans="2:26" ht="15" customHeight="1" outlineLevel="1" x14ac:dyDescent="0.25">
      <c r="B365" s="146">
        <v>18</v>
      </c>
      <c r="C365" s="149" t="s">
        <v>117</v>
      </c>
      <c r="D365" s="140">
        <v>5252.565928</v>
      </c>
      <c r="E365" s="5">
        <v>4453.2892680000004</v>
      </c>
      <c r="F365" s="13">
        <v>2465.7504760000002</v>
      </c>
      <c r="G365" s="10">
        <f t="shared" si="150"/>
        <v>0.85</v>
      </c>
      <c r="H365" s="58">
        <f t="shared" si="154"/>
        <v>-0.15000000000000002</v>
      </c>
      <c r="I365" s="3">
        <f t="shared" si="151"/>
        <v>101</v>
      </c>
      <c r="J365" s="58">
        <f t="shared" si="155"/>
        <v>0.08</v>
      </c>
      <c r="K365" s="211">
        <v>18260.5</v>
      </c>
      <c r="L365" s="109">
        <f t="shared" si="156"/>
        <v>4.0999999999999996</v>
      </c>
      <c r="M365" s="58">
        <f t="shared" si="157"/>
        <v>0.74</v>
      </c>
      <c r="N365" s="107">
        <v>15</v>
      </c>
      <c r="O365" s="59">
        <f t="shared" si="158"/>
        <v>297</v>
      </c>
      <c r="P365" s="58">
        <f t="shared" si="159"/>
        <v>0.62</v>
      </c>
      <c r="Q365" s="64">
        <f t="shared" si="160"/>
        <v>-7.0000000000000021E-2</v>
      </c>
      <c r="R365" s="64">
        <f t="shared" si="161"/>
        <v>1.3599999999999999</v>
      </c>
      <c r="S365" s="26">
        <f t="shared" si="152"/>
        <v>2</v>
      </c>
      <c r="T365" s="26">
        <f t="shared" si="153"/>
        <v>10</v>
      </c>
      <c r="U365" s="23">
        <f t="shared" si="162"/>
        <v>0</v>
      </c>
      <c r="V365" s="19">
        <f t="shared" si="163"/>
        <v>0</v>
      </c>
      <c r="W365" s="23">
        <f t="shared" si="164"/>
        <v>0</v>
      </c>
      <c r="X365" s="17" t="str">
        <f t="shared" si="165"/>
        <v>ВА</v>
      </c>
      <c r="Y365" s="1"/>
      <c r="Z365" s="513"/>
    </row>
    <row r="366" spans="2:26" ht="15" customHeight="1" outlineLevel="1" x14ac:dyDescent="0.25">
      <c r="B366" s="146">
        <v>19</v>
      </c>
      <c r="C366" s="148" t="s">
        <v>118</v>
      </c>
      <c r="D366" s="140">
        <v>1881.556452</v>
      </c>
      <c r="E366" s="5">
        <v>1717.7740080000001</v>
      </c>
      <c r="F366" s="13">
        <v>975.55953199999999</v>
      </c>
      <c r="G366" s="10">
        <f t="shared" si="150"/>
        <v>0.91</v>
      </c>
      <c r="H366" s="58">
        <f t="shared" si="154"/>
        <v>-8.9999999999999969E-2</v>
      </c>
      <c r="I366" s="3">
        <f t="shared" si="151"/>
        <v>104</v>
      </c>
      <c r="J366" s="58">
        <f t="shared" si="155"/>
        <v>0.05</v>
      </c>
      <c r="K366" s="211">
        <v>14101.5</v>
      </c>
      <c r="L366" s="109">
        <f t="shared" si="156"/>
        <v>8.1999999999999993</v>
      </c>
      <c r="M366" s="58">
        <f t="shared" si="157"/>
        <v>0.47</v>
      </c>
      <c r="N366" s="107">
        <v>11</v>
      </c>
      <c r="O366" s="59">
        <f t="shared" si="158"/>
        <v>156</v>
      </c>
      <c r="P366" s="58">
        <f t="shared" si="159"/>
        <v>-0.15</v>
      </c>
      <c r="Q366" s="64">
        <f t="shared" si="160"/>
        <v>-3.9999999999999966E-2</v>
      </c>
      <c r="R366" s="64">
        <f t="shared" si="161"/>
        <v>0.31999999999999995</v>
      </c>
      <c r="S366" s="26">
        <f t="shared" si="152"/>
        <v>2</v>
      </c>
      <c r="T366" s="26">
        <f t="shared" si="153"/>
        <v>10</v>
      </c>
      <c r="U366" s="23">
        <f t="shared" si="162"/>
        <v>0</v>
      </c>
      <c r="V366" s="19">
        <f t="shared" si="163"/>
        <v>0</v>
      </c>
      <c r="W366" s="23">
        <f t="shared" si="164"/>
        <v>0</v>
      </c>
      <c r="X366" s="17" t="str">
        <f t="shared" si="165"/>
        <v>ВА</v>
      </c>
      <c r="Y366" s="1"/>
      <c r="Z366" s="513"/>
    </row>
    <row r="367" spans="2:26" ht="15" customHeight="1" outlineLevel="1" x14ac:dyDescent="0.25">
      <c r="B367" s="146">
        <v>20</v>
      </c>
      <c r="C367" s="148" t="s">
        <v>119</v>
      </c>
      <c r="D367" s="140">
        <v>11602.299032000001</v>
      </c>
      <c r="E367" s="5">
        <v>10505.094612000001</v>
      </c>
      <c r="F367" s="13">
        <v>4916.4584160000004</v>
      </c>
      <c r="G367" s="10">
        <f t="shared" si="150"/>
        <v>0.91</v>
      </c>
      <c r="H367" s="58">
        <f t="shared" si="154"/>
        <v>-8.9999999999999969E-2</v>
      </c>
      <c r="I367" s="3">
        <f t="shared" si="151"/>
        <v>85</v>
      </c>
      <c r="J367" s="58">
        <f t="shared" si="155"/>
        <v>0.23</v>
      </c>
      <c r="K367" s="211">
        <v>40989.199999999997</v>
      </c>
      <c r="L367" s="109">
        <f t="shared" si="156"/>
        <v>3.9</v>
      </c>
      <c r="M367" s="58">
        <f t="shared" si="157"/>
        <v>0.75</v>
      </c>
      <c r="N367" s="107">
        <v>33.200000000000003</v>
      </c>
      <c r="O367" s="59">
        <f t="shared" si="158"/>
        <v>316</v>
      </c>
      <c r="P367" s="58">
        <f t="shared" si="159"/>
        <v>0.73</v>
      </c>
      <c r="Q367" s="64">
        <f t="shared" si="160"/>
        <v>0.14000000000000004</v>
      </c>
      <c r="R367" s="64">
        <f>M367+P367</f>
        <v>1.48</v>
      </c>
      <c r="S367" s="26">
        <f t="shared" si="152"/>
        <v>1</v>
      </c>
      <c r="T367" s="26">
        <f t="shared" si="153"/>
        <v>10</v>
      </c>
      <c r="U367" s="23">
        <f t="shared" si="162"/>
        <v>0</v>
      </c>
      <c r="V367" s="19" t="str">
        <f t="shared" si="163"/>
        <v>АА</v>
      </c>
      <c r="W367" s="23">
        <f t="shared" si="164"/>
        <v>0</v>
      </c>
      <c r="X367" s="17">
        <f t="shared" si="165"/>
        <v>0</v>
      </c>
      <c r="Y367" s="1"/>
      <c r="Z367" s="513"/>
    </row>
    <row r="368" spans="2:26" ht="15" customHeight="1" outlineLevel="1" x14ac:dyDescent="0.25">
      <c r="B368" s="146">
        <v>21</v>
      </c>
      <c r="C368" s="148" t="s">
        <v>120</v>
      </c>
      <c r="D368" s="140">
        <v>2252.493712</v>
      </c>
      <c r="E368" s="5">
        <v>1931.76378</v>
      </c>
      <c r="F368" s="13">
        <v>1175.402548</v>
      </c>
      <c r="G368" s="10">
        <f t="shared" si="150"/>
        <v>0.86</v>
      </c>
      <c r="H368" s="58">
        <f t="shared" si="154"/>
        <v>-0.14000000000000001</v>
      </c>
      <c r="I368" s="3">
        <f t="shared" si="151"/>
        <v>111</v>
      </c>
      <c r="J368" s="58">
        <f t="shared" si="155"/>
        <v>-0.01</v>
      </c>
      <c r="K368" s="211">
        <v>15307</v>
      </c>
      <c r="L368" s="109">
        <f t="shared" si="156"/>
        <v>7.9</v>
      </c>
      <c r="M368" s="58">
        <f t="shared" si="157"/>
        <v>0.49</v>
      </c>
      <c r="N368" s="107">
        <v>14.1</v>
      </c>
      <c r="O368" s="59">
        <f t="shared" si="158"/>
        <v>137</v>
      </c>
      <c r="P368" s="58">
        <f t="shared" si="159"/>
        <v>-0.25</v>
      </c>
      <c r="Q368" s="64">
        <f t="shared" si="160"/>
        <v>-0.15000000000000002</v>
      </c>
      <c r="R368" s="64">
        <f t="shared" ref="R368:R371" si="166">M368+P368</f>
        <v>0.24</v>
      </c>
      <c r="S368" s="26">
        <f t="shared" si="152"/>
        <v>2</v>
      </c>
      <c r="T368" s="26">
        <f t="shared" si="153"/>
        <v>10</v>
      </c>
      <c r="U368" s="23">
        <f t="shared" si="162"/>
        <v>0</v>
      </c>
      <c r="V368" s="19">
        <f t="shared" si="163"/>
        <v>0</v>
      </c>
      <c r="W368" s="23">
        <f t="shared" si="164"/>
        <v>0</v>
      </c>
      <c r="X368" s="17" t="str">
        <f t="shared" si="165"/>
        <v>ВА</v>
      </c>
      <c r="Y368" s="1"/>
      <c r="Z368" s="513"/>
    </row>
    <row r="369" spans="2:27" ht="15" customHeight="1" outlineLevel="1" x14ac:dyDescent="0.25">
      <c r="B369" s="146">
        <v>22</v>
      </c>
      <c r="C369" s="148" t="s">
        <v>121</v>
      </c>
      <c r="D369" s="140">
        <v>4490.2188640000004</v>
      </c>
      <c r="E369" s="5">
        <v>3379.3195839999998</v>
      </c>
      <c r="F369" s="13">
        <v>2938.9074559999999</v>
      </c>
      <c r="G369" s="10">
        <f t="shared" si="150"/>
        <v>0.75</v>
      </c>
      <c r="H369" s="58">
        <f t="shared" si="154"/>
        <v>-0.25</v>
      </c>
      <c r="I369" s="3">
        <f t="shared" si="151"/>
        <v>159</v>
      </c>
      <c r="J369" s="58">
        <f t="shared" si="155"/>
        <v>-0.45</v>
      </c>
      <c r="K369" s="211">
        <v>20274.200000000004</v>
      </c>
      <c r="L369" s="109">
        <f t="shared" si="156"/>
        <v>6</v>
      </c>
      <c r="M369" s="58">
        <f t="shared" si="157"/>
        <v>0.62</v>
      </c>
      <c r="N369" s="107">
        <v>17</v>
      </c>
      <c r="O369" s="59">
        <f t="shared" si="158"/>
        <v>199</v>
      </c>
      <c r="P369" s="58">
        <f t="shared" si="159"/>
        <v>0.09</v>
      </c>
      <c r="Q369" s="64">
        <f t="shared" si="160"/>
        <v>-0.7</v>
      </c>
      <c r="R369" s="64">
        <f t="shared" si="166"/>
        <v>0.71</v>
      </c>
      <c r="S369" s="26">
        <f t="shared" si="152"/>
        <v>2</v>
      </c>
      <c r="T369" s="26">
        <f t="shared" si="153"/>
        <v>10</v>
      </c>
      <c r="U369" s="23">
        <f t="shared" si="162"/>
        <v>0</v>
      </c>
      <c r="V369" s="19">
        <f t="shared" si="163"/>
        <v>0</v>
      </c>
      <c r="W369" s="23">
        <f t="shared" si="164"/>
        <v>0</v>
      </c>
      <c r="X369" s="17" t="str">
        <f t="shared" si="165"/>
        <v>ВА</v>
      </c>
      <c r="Y369" s="1"/>
      <c r="Z369" s="513"/>
      <c r="AA369" s="134"/>
    </row>
    <row r="370" spans="2:27" ht="15" customHeight="1" outlineLevel="1" x14ac:dyDescent="0.25">
      <c r="B370" s="146">
        <v>23</v>
      </c>
      <c r="C370" s="148" t="s">
        <v>122</v>
      </c>
      <c r="D370" s="140">
        <v>3102.8847759999999</v>
      </c>
      <c r="E370" s="5">
        <v>2529.8971999999999</v>
      </c>
      <c r="F370" s="13">
        <v>1704.029196</v>
      </c>
      <c r="G370" s="10">
        <f t="shared" si="150"/>
        <v>0.82</v>
      </c>
      <c r="H370" s="58">
        <f t="shared" si="154"/>
        <v>-0.18000000000000005</v>
      </c>
      <c r="I370" s="3">
        <f t="shared" si="151"/>
        <v>123</v>
      </c>
      <c r="J370" s="58">
        <f t="shared" si="155"/>
        <v>-0.12</v>
      </c>
      <c r="K370" s="211">
        <v>17000.800000000003</v>
      </c>
      <c r="L370" s="109">
        <f t="shared" si="156"/>
        <v>6.7</v>
      </c>
      <c r="M370" s="58">
        <f t="shared" si="157"/>
        <v>0.56999999999999995</v>
      </c>
      <c r="N370" s="107">
        <v>14</v>
      </c>
      <c r="O370" s="59">
        <f t="shared" si="158"/>
        <v>181</v>
      </c>
      <c r="P370" s="58">
        <f t="shared" si="159"/>
        <v>-0.01</v>
      </c>
      <c r="Q370" s="64">
        <f t="shared" si="160"/>
        <v>-0.30000000000000004</v>
      </c>
      <c r="R370" s="64">
        <f t="shared" si="166"/>
        <v>0.55999999999999994</v>
      </c>
      <c r="S370" s="26">
        <f t="shared" si="152"/>
        <v>2</v>
      </c>
      <c r="T370" s="26">
        <f t="shared" si="153"/>
        <v>10</v>
      </c>
      <c r="U370" s="23">
        <f t="shared" si="162"/>
        <v>0</v>
      </c>
      <c r="V370" s="19">
        <f t="shared" si="163"/>
        <v>0</v>
      </c>
      <c r="W370" s="23">
        <f t="shared" si="164"/>
        <v>0</v>
      </c>
      <c r="X370" s="17" t="str">
        <f t="shared" si="165"/>
        <v>ВА</v>
      </c>
      <c r="Y370" s="1"/>
      <c r="Z370" s="513"/>
    </row>
    <row r="371" spans="2:27" ht="15" customHeight="1" outlineLevel="1" x14ac:dyDescent="0.25">
      <c r="B371" s="146">
        <v>24</v>
      </c>
      <c r="C371" s="148" t="s">
        <v>123</v>
      </c>
      <c r="D371" s="140">
        <v>1190.4033240000001</v>
      </c>
      <c r="E371" s="5">
        <v>1159.603024</v>
      </c>
      <c r="F371" s="13">
        <v>640.86401599999999</v>
      </c>
      <c r="G371" s="10">
        <f t="shared" si="150"/>
        <v>0.97</v>
      </c>
      <c r="H371" s="58">
        <f t="shared" si="154"/>
        <v>-3.0000000000000027E-2</v>
      </c>
      <c r="I371" s="3">
        <f t="shared" si="151"/>
        <v>101</v>
      </c>
      <c r="J371" s="58">
        <f t="shared" si="155"/>
        <v>0.08</v>
      </c>
      <c r="K371" s="211">
        <v>10295.199999999999</v>
      </c>
      <c r="L371" s="109">
        <f t="shared" si="156"/>
        <v>8.9</v>
      </c>
      <c r="M371" s="58">
        <f t="shared" si="157"/>
        <v>0.43</v>
      </c>
      <c r="N371" s="107">
        <v>10</v>
      </c>
      <c r="O371" s="59">
        <f t="shared" si="158"/>
        <v>116</v>
      </c>
      <c r="P371" s="58">
        <f t="shared" si="159"/>
        <v>-0.37</v>
      </c>
      <c r="Q371" s="64">
        <f t="shared" si="160"/>
        <v>4.9999999999999975E-2</v>
      </c>
      <c r="R371" s="64">
        <f t="shared" si="166"/>
        <v>0.06</v>
      </c>
      <c r="S371" s="26">
        <f t="shared" si="152"/>
        <v>1</v>
      </c>
      <c r="T371" s="26">
        <f t="shared" si="153"/>
        <v>10</v>
      </c>
      <c r="U371" s="23">
        <f t="shared" si="162"/>
        <v>0</v>
      </c>
      <c r="V371" s="19" t="str">
        <f t="shared" si="163"/>
        <v>АА</v>
      </c>
      <c r="W371" s="23">
        <f t="shared" si="164"/>
        <v>0</v>
      </c>
      <c r="X371" s="17">
        <f t="shared" si="165"/>
        <v>0</v>
      </c>
      <c r="Y371" s="1"/>
      <c r="Z371" s="513"/>
    </row>
    <row r="372" spans="2:27" ht="15" customHeight="1" outlineLevel="1" x14ac:dyDescent="0.25">
      <c r="B372" s="146">
        <v>25</v>
      </c>
      <c r="C372" s="148" t="s">
        <v>124</v>
      </c>
      <c r="D372" s="140">
        <v>3224.0175519999998</v>
      </c>
      <c r="E372" s="5">
        <v>2890.217576</v>
      </c>
      <c r="F372" s="13">
        <v>1270.5036319999999</v>
      </c>
      <c r="G372" s="10">
        <f t="shared" si="150"/>
        <v>0.9</v>
      </c>
      <c r="H372" s="58">
        <f t="shared" si="154"/>
        <v>-9.9999999999999978E-2</v>
      </c>
      <c r="I372" s="3">
        <f t="shared" si="151"/>
        <v>80</v>
      </c>
      <c r="J372" s="58">
        <f t="shared" si="155"/>
        <v>0.27</v>
      </c>
      <c r="K372" s="211">
        <v>15719.699999999999</v>
      </c>
      <c r="L372" s="109">
        <f t="shared" si="156"/>
        <v>5.4</v>
      </c>
      <c r="M372" s="58">
        <f t="shared" si="157"/>
        <v>0.65</v>
      </c>
      <c r="N372" s="107">
        <v>13</v>
      </c>
      <c r="O372" s="59">
        <f t="shared" si="158"/>
        <v>222</v>
      </c>
      <c r="P372" s="58">
        <f t="shared" si="159"/>
        <v>0.21</v>
      </c>
      <c r="Q372" s="64">
        <f t="shared" si="160"/>
        <v>0.17000000000000004</v>
      </c>
      <c r="R372" s="64">
        <f>M372+P372</f>
        <v>0.86</v>
      </c>
      <c r="S372" s="26">
        <f t="shared" si="152"/>
        <v>1</v>
      </c>
      <c r="T372" s="26">
        <f t="shared" si="153"/>
        <v>10</v>
      </c>
      <c r="U372" s="23">
        <f t="shared" si="162"/>
        <v>0</v>
      </c>
      <c r="V372" s="19" t="str">
        <f t="shared" si="163"/>
        <v>АА</v>
      </c>
      <c r="W372" s="23">
        <f t="shared" si="164"/>
        <v>0</v>
      </c>
      <c r="X372" s="17">
        <f t="shared" si="165"/>
        <v>0</v>
      </c>
      <c r="Y372" s="1"/>
      <c r="Z372" s="513"/>
    </row>
    <row r="373" spans="2:27" ht="18.75" x14ac:dyDescent="0.25">
      <c r="B373" s="142" t="s">
        <v>24</v>
      </c>
      <c r="C373" s="143" t="s">
        <v>25</v>
      </c>
      <c r="D373" s="138">
        <f>SUM(D375:D381)</f>
        <v>57140.475739999994</v>
      </c>
      <c r="E373" s="71">
        <f>SUM(E375:E381)</f>
        <v>40240.714359999998</v>
      </c>
      <c r="F373" s="72">
        <f>SUM(F375:F381)</f>
        <v>33771.349270000006</v>
      </c>
      <c r="G373" s="11">
        <f t="shared" ref="G373" si="167">IF(E373&gt;0,ROUND((E373/D373),2),0)</f>
        <v>0.7</v>
      </c>
      <c r="H373" s="50"/>
      <c r="I373" s="12">
        <f>ROUND(F373/E373*365,0)</f>
        <v>306</v>
      </c>
      <c r="J373" s="54"/>
      <c r="K373" s="112">
        <f>SUM(K375:K381)</f>
        <v>363775.9</v>
      </c>
      <c r="L373" s="12">
        <f>ROUND(K373/E373,0)</f>
        <v>9</v>
      </c>
      <c r="M373" s="55"/>
      <c r="N373" s="113">
        <f>SUM(N375:N381)</f>
        <v>194</v>
      </c>
      <c r="O373" s="69">
        <f t="shared" ref="O373" si="168">ROUND((E373/N373),0)</f>
        <v>207</v>
      </c>
      <c r="P373" s="55"/>
      <c r="Q373" s="55"/>
      <c r="R373" s="55"/>
      <c r="S373" s="73"/>
      <c r="T373" s="73"/>
      <c r="U373" s="12"/>
      <c r="V373" s="12"/>
      <c r="W373" s="12"/>
      <c r="X373" s="12"/>
      <c r="Y373" s="1"/>
    </row>
    <row r="374" spans="2:27" ht="18" x14ac:dyDescent="0.25">
      <c r="B374" s="144"/>
      <c r="C374" s="145" t="s">
        <v>27</v>
      </c>
      <c r="D374" s="139"/>
      <c r="E374" s="40"/>
      <c r="F374" s="44"/>
      <c r="G374" s="47">
        <v>1</v>
      </c>
      <c r="H374" s="51"/>
      <c r="I374" s="110">
        <v>110</v>
      </c>
      <c r="J374" s="45"/>
      <c r="K374" s="115"/>
      <c r="L374" s="110">
        <v>15.6</v>
      </c>
      <c r="M374" s="41"/>
      <c r="N374" s="103"/>
      <c r="O374" s="110">
        <v>183</v>
      </c>
      <c r="P374" s="41"/>
      <c r="Q374" s="47">
        <v>0</v>
      </c>
      <c r="R374" s="47">
        <v>0</v>
      </c>
      <c r="S374" s="39"/>
      <c r="T374" s="39"/>
      <c r="U374" s="46"/>
      <c r="V374" s="46"/>
      <c r="W374" s="46"/>
      <c r="X374" s="46"/>
      <c r="Y374" s="1"/>
    </row>
    <row r="375" spans="2:27" ht="15" customHeight="1" outlineLevel="1" x14ac:dyDescent="0.2">
      <c r="B375" s="146">
        <v>1</v>
      </c>
      <c r="C375" s="151" t="s">
        <v>140</v>
      </c>
      <c r="D375" s="140">
        <v>5367.9788399999998</v>
      </c>
      <c r="E375" s="5">
        <v>3499.0520700000002</v>
      </c>
      <c r="F375" s="13">
        <v>2942.3016299999999</v>
      </c>
      <c r="G375" s="10">
        <f t="shared" ref="G375:G381" si="169">IF(E375&gt;0,ROUND((E375/D375),2),0)</f>
        <v>0.65</v>
      </c>
      <c r="H375" s="58">
        <f>G375-$G$374</f>
        <v>-0.35</v>
      </c>
      <c r="I375" s="3">
        <f t="shared" ref="I375:I381" si="170">ROUND(F375/E375*182.5,0)</f>
        <v>153</v>
      </c>
      <c r="J375" s="58">
        <f t="shared" ref="J375:J381" si="171">-(ROUND(I375/$I$374-100%,2))</f>
        <v>-0.39</v>
      </c>
      <c r="K375" s="211">
        <v>21644.6</v>
      </c>
      <c r="L375" s="109">
        <f>ROUND(K375/E375,1)</f>
        <v>6.2</v>
      </c>
      <c r="M375" s="58">
        <f>-ROUND(L375/$L$374-100%,2)</f>
        <v>0.6</v>
      </c>
      <c r="N375" s="107">
        <v>10.199999999999999</v>
      </c>
      <c r="O375" s="59">
        <f>ROUND((E375/N375),0)</f>
        <v>343</v>
      </c>
      <c r="P375" s="58">
        <f>ROUND(O375/$O$374-100%,2)</f>
        <v>0.87</v>
      </c>
      <c r="Q375" s="64">
        <f>H375+J375</f>
        <v>-0.74</v>
      </c>
      <c r="R375" s="64">
        <f>M375+P375</f>
        <v>1.47</v>
      </c>
      <c r="S375" s="26">
        <f t="shared" ref="S375:S381" si="172">IF(Q375&gt;=$Q$37,1,2)</f>
        <v>2</v>
      </c>
      <c r="T375" s="26">
        <f t="shared" ref="T375:T381" si="173">IF(R375&gt;=$R$37,10,20)</f>
        <v>10</v>
      </c>
      <c r="U375" s="23">
        <f>IF(S375+T375=21,$U$8,0)</f>
        <v>0</v>
      </c>
      <c r="V375" s="111">
        <f>IF(S375+T375=11,$V$8,0)</f>
        <v>0</v>
      </c>
      <c r="W375" s="23">
        <f>IF(S375+T375=22,$W$8,0)</f>
        <v>0</v>
      </c>
      <c r="X375" s="17" t="str">
        <f>IF(S375+T375=12,$X$8,0)</f>
        <v>ВА</v>
      </c>
      <c r="Y375" s="1"/>
    </row>
    <row r="376" spans="2:27" ht="15" customHeight="1" outlineLevel="1" x14ac:dyDescent="0.2">
      <c r="B376" s="146">
        <v>2</v>
      </c>
      <c r="C376" s="151" t="s">
        <v>141</v>
      </c>
      <c r="D376" s="140">
        <v>8045.2362199999998</v>
      </c>
      <c r="E376" s="5">
        <v>4864.83727</v>
      </c>
      <c r="F376" s="13">
        <v>5653.4915300000002</v>
      </c>
      <c r="G376" s="10">
        <f t="shared" si="169"/>
        <v>0.6</v>
      </c>
      <c r="H376" s="58">
        <f t="shared" ref="H376:H381" si="174">G376-$G$374</f>
        <v>-0.4</v>
      </c>
      <c r="I376" s="3">
        <f t="shared" si="170"/>
        <v>212</v>
      </c>
      <c r="J376" s="58">
        <f t="shared" si="171"/>
        <v>-0.93</v>
      </c>
      <c r="K376" s="211">
        <v>57461.399999999994</v>
      </c>
      <c r="L376" s="109">
        <f t="shared" ref="L376:L381" si="175">ROUND(K376/E376,1)</f>
        <v>11.8</v>
      </c>
      <c r="M376" s="58">
        <f t="shared" ref="M376:M381" si="176">-ROUND(L376/$L$374-100%,2)</f>
        <v>0.24</v>
      </c>
      <c r="N376" s="107">
        <v>26.5</v>
      </c>
      <c r="O376" s="59">
        <f t="shared" ref="O376:O381" si="177">ROUND((E376/N376),0)</f>
        <v>184</v>
      </c>
      <c r="P376" s="58">
        <f t="shared" ref="P376:P381" si="178">ROUND(O376/$O$374-100%,2)</f>
        <v>0.01</v>
      </c>
      <c r="Q376" s="64">
        <f t="shared" ref="Q376:Q381" si="179">H376+J376</f>
        <v>-1.33</v>
      </c>
      <c r="R376" s="64">
        <f t="shared" ref="R376:R381" si="180">M376+P376</f>
        <v>0.25</v>
      </c>
      <c r="S376" s="26">
        <f t="shared" si="172"/>
        <v>2</v>
      </c>
      <c r="T376" s="26">
        <f t="shared" si="173"/>
        <v>10</v>
      </c>
      <c r="U376" s="23">
        <f t="shared" ref="U376:U381" si="181">IF(S376+T376=21,$U$8,0)</f>
        <v>0</v>
      </c>
      <c r="V376" s="19">
        <f t="shared" ref="V376:V381" si="182">IF(S376+T376=11,$V$8,0)</f>
        <v>0</v>
      </c>
      <c r="W376" s="23">
        <f t="shared" ref="W376:W381" si="183">IF(S376+T376=22,$W$8,0)</f>
        <v>0</v>
      </c>
      <c r="X376" s="17" t="str">
        <f t="shared" ref="X376:X381" si="184">IF(S376+T376=12,$X$8,0)</f>
        <v>ВА</v>
      </c>
      <c r="Y376" s="1"/>
    </row>
    <row r="377" spans="2:27" ht="15" customHeight="1" outlineLevel="1" x14ac:dyDescent="0.2">
      <c r="B377" s="146">
        <v>3</v>
      </c>
      <c r="C377" s="151" t="s">
        <v>142</v>
      </c>
      <c r="D377" s="140">
        <v>9550.1113999999998</v>
      </c>
      <c r="E377" s="5">
        <v>6700.5365599999996</v>
      </c>
      <c r="F377" s="13">
        <v>5589.76271</v>
      </c>
      <c r="G377" s="10">
        <f t="shared" si="169"/>
        <v>0.7</v>
      </c>
      <c r="H377" s="58">
        <f t="shared" si="174"/>
        <v>-0.30000000000000004</v>
      </c>
      <c r="I377" s="3">
        <f t="shared" si="170"/>
        <v>152</v>
      </c>
      <c r="J377" s="58">
        <f t="shared" si="171"/>
        <v>-0.38</v>
      </c>
      <c r="K377" s="211">
        <v>46018.8</v>
      </c>
      <c r="L377" s="109">
        <f t="shared" si="175"/>
        <v>6.9</v>
      </c>
      <c r="M377" s="58">
        <f t="shared" si="176"/>
        <v>0.56000000000000005</v>
      </c>
      <c r="N377" s="107">
        <v>28</v>
      </c>
      <c r="O377" s="59">
        <f t="shared" si="177"/>
        <v>239</v>
      </c>
      <c r="P377" s="58">
        <f t="shared" si="178"/>
        <v>0.31</v>
      </c>
      <c r="Q377" s="64">
        <f t="shared" si="179"/>
        <v>-0.68</v>
      </c>
      <c r="R377" s="64">
        <f t="shared" si="180"/>
        <v>0.87000000000000011</v>
      </c>
      <c r="S377" s="26">
        <f t="shared" si="172"/>
        <v>2</v>
      </c>
      <c r="T377" s="26">
        <f t="shared" si="173"/>
        <v>10</v>
      </c>
      <c r="U377" s="23">
        <f t="shared" si="181"/>
        <v>0</v>
      </c>
      <c r="V377" s="19">
        <f t="shared" si="182"/>
        <v>0</v>
      </c>
      <c r="W377" s="23">
        <f t="shared" si="183"/>
        <v>0</v>
      </c>
      <c r="X377" s="17" t="str">
        <f t="shared" si="184"/>
        <v>ВА</v>
      </c>
      <c r="Y377" s="1"/>
    </row>
    <row r="378" spans="2:27" ht="15" customHeight="1" outlineLevel="1" x14ac:dyDescent="0.2">
      <c r="B378" s="146">
        <v>4</v>
      </c>
      <c r="C378" s="151" t="s">
        <v>143</v>
      </c>
      <c r="D378" s="140">
        <v>6279.4079300000003</v>
      </c>
      <c r="E378" s="5">
        <v>5098.24161</v>
      </c>
      <c r="F378" s="13">
        <v>3300.4321</v>
      </c>
      <c r="G378" s="10">
        <f t="shared" si="169"/>
        <v>0.81</v>
      </c>
      <c r="H378" s="58">
        <f t="shared" si="174"/>
        <v>-0.18999999999999995</v>
      </c>
      <c r="I378" s="3">
        <f t="shared" si="170"/>
        <v>118</v>
      </c>
      <c r="J378" s="58">
        <f t="shared" si="171"/>
        <v>-7.0000000000000007E-2</v>
      </c>
      <c r="K378" s="211">
        <v>51301.4</v>
      </c>
      <c r="L378" s="109">
        <f t="shared" si="175"/>
        <v>10.1</v>
      </c>
      <c r="M378" s="58">
        <f t="shared" si="176"/>
        <v>0.35</v>
      </c>
      <c r="N378" s="107">
        <v>28</v>
      </c>
      <c r="O378" s="59">
        <f t="shared" si="177"/>
        <v>182</v>
      </c>
      <c r="P378" s="58">
        <f t="shared" si="178"/>
        <v>-0.01</v>
      </c>
      <c r="Q378" s="64">
        <f t="shared" si="179"/>
        <v>-0.25999999999999995</v>
      </c>
      <c r="R378" s="64">
        <f t="shared" si="180"/>
        <v>0.33999999999999997</v>
      </c>
      <c r="S378" s="26">
        <f t="shared" si="172"/>
        <v>2</v>
      </c>
      <c r="T378" s="26">
        <f t="shared" si="173"/>
        <v>10</v>
      </c>
      <c r="U378" s="23">
        <f t="shared" si="181"/>
        <v>0</v>
      </c>
      <c r="V378" s="19">
        <f t="shared" si="182"/>
        <v>0</v>
      </c>
      <c r="W378" s="23">
        <f t="shared" si="183"/>
        <v>0</v>
      </c>
      <c r="X378" s="17" t="str">
        <f t="shared" si="184"/>
        <v>ВА</v>
      </c>
      <c r="Y378" s="1"/>
      <c r="Z378" s="515"/>
    </row>
    <row r="379" spans="2:27" ht="15" customHeight="1" outlineLevel="1" x14ac:dyDescent="0.2">
      <c r="B379" s="146">
        <v>5</v>
      </c>
      <c r="C379" s="151" t="s">
        <v>144</v>
      </c>
      <c r="D379" s="140">
        <v>13673.686960000001</v>
      </c>
      <c r="E379" s="5">
        <v>9486.9747599999992</v>
      </c>
      <c r="F379" s="13">
        <v>7971.73326</v>
      </c>
      <c r="G379" s="10">
        <f t="shared" si="169"/>
        <v>0.69</v>
      </c>
      <c r="H379" s="58">
        <f t="shared" si="174"/>
        <v>-0.31000000000000005</v>
      </c>
      <c r="I379" s="3">
        <f t="shared" si="170"/>
        <v>153</v>
      </c>
      <c r="J379" s="58">
        <f t="shared" si="171"/>
        <v>-0.39</v>
      </c>
      <c r="K379" s="211">
        <v>68852.900000000009</v>
      </c>
      <c r="L379" s="109">
        <f t="shared" si="175"/>
        <v>7.3</v>
      </c>
      <c r="M379" s="58">
        <f t="shared" si="176"/>
        <v>0.53</v>
      </c>
      <c r="N379" s="107">
        <v>38.799999999999997</v>
      </c>
      <c r="O379" s="59">
        <f t="shared" si="177"/>
        <v>245</v>
      </c>
      <c r="P379" s="58">
        <f t="shared" si="178"/>
        <v>0.34</v>
      </c>
      <c r="Q379" s="64">
        <f t="shared" si="179"/>
        <v>-0.70000000000000007</v>
      </c>
      <c r="R379" s="64">
        <f t="shared" si="180"/>
        <v>0.87000000000000011</v>
      </c>
      <c r="S379" s="26">
        <f t="shared" si="172"/>
        <v>2</v>
      </c>
      <c r="T379" s="26">
        <f t="shared" si="173"/>
        <v>10</v>
      </c>
      <c r="U379" s="23">
        <f t="shared" si="181"/>
        <v>0</v>
      </c>
      <c r="V379" s="19">
        <f t="shared" si="182"/>
        <v>0</v>
      </c>
      <c r="W379" s="23">
        <f t="shared" si="183"/>
        <v>0</v>
      </c>
      <c r="X379" s="17" t="str">
        <f t="shared" si="184"/>
        <v>ВА</v>
      </c>
      <c r="Y379" s="1"/>
      <c r="Z379" s="515"/>
    </row>
    <row r="380" spans="2:27" ht="15" customHeight="1" outlineLevel="1" x14ac:dyDescent="0.2">
      <c r="B380" s="146">
        <v>6</v>
      </c>
      <c r="C380" s="151" t="s">
        <v>145</v>
      </c>
      <c r="D380" s="140">
        <v>5308.3088600000001</v>
      </c>
      <c r="E380" s="5">
        <v>3940.5592499999998</v>
      </c>
      <c r="F380" s="13">
        <v>3139.1733800000002</v>
      </c>
      <c r="G380" s="10">
        <f t="shared" si="169"/>
        <v>0.74</v>
      </c>
      <c r="H380" s="58">
        <f t="shared" si="174"/>
        <v>-0.26</v>
      </c>
      <c r="I380" s="3">
        <f t="shared" si="170"/>
        <v>145</v>
      </c>
      <c r="J380" s="58">
        <f t="shared" si="171"/>
        <v>-0.32</v>
      </c>
      <c r="K380" s="211">
        <v>42872.200000000004</v>
      </c>
      <c r="L380" s="109">
        <f t="shared" si="175"/>
        <v>10.9</v>
      </c>
      <c r="M380" s="58">
        <f t="shared" si="176"/>
        <v>0.3</v>
      </c>
      <c r="N380" s="107">
        <v>23.5</v>
      </c>
      <c r="O380" s="59">
        <f t="shared" si="177"/>
        <v>168</v>
      </c>
      <c r="P380" s="58">
        <f t="shared" si="178"/>
        <v>-0.08</v>
      </c>
      <c r="Q380" s="64">
        <f t="shared" si="179"/>
        <v>-0.58000000000000007</v>
      </c>
      <c r="R380" s="64">
        <f t="shared" si="180"/>
        <v>0.21999999999999997</v>
      </c>
      <c r="S380" s="26">
        <f t="shared" si="172"/>
        <v>2</v>
      </c>
      <c r="T380" s="26">
        <f t="shared" si="173"/>
        <v>10</v>
      </c>
      <c r="U380" s="23">
        <f t="shared" si="181"/>
        <v>0</v>
      </c>
      <c r="V380" s="19">
        <f t="shared" si="182"/>
        <v>0</v>
      </c>
      <c r="W380" s="23">
        <f t="shared" si="183"/>
        <v>0</v>
      </c>
      <c r="X380" s="17" t="str">
        <f t="shared" si="184"/>
        <v>ВА</v>
      </c>
      <c r="Y380" s="1"/>
      <c r="Z380" s="515"/>
    </row>
    <row r="381" spans="2:27" ht="15" customHeight="1" outlineLevel="1" thickBot="1" x14ac:dyDescent="0.25">
      <c r="B381" s="152">
        <v>7</v>
      </c>
      <c r="C381" s="153" t="s">
        <v>146</v>
      </c>
      <c r="D381" s="140">
        <v>8915.7455300000001</v>
      </c>
      <c r="E381" s="5">
        <v>6650.5128400000003</v>
      </c>
      <c r="F381" s="13">
        <v>5174.4546600000003</v>
      </c>
      <c r="G381" s="10">
        <f t="shared" si="169"/>
        <v>0.75</v>
      </c>
      <c r="H381" s="58">
        <f t="shared" si="174"/>
        <v>-0.25</v>
      </c>
      <c r="I381" s="3">
        <f t="shared" si="170"/>
        <v>142</v>
      </c>
      <c r="J381" s="58">
        <f t="shared" si="171"/>
        <v>-0.28999999999999998</v>
      </c>
      <c r="K381" s="211">
        <v>75624.599999999991</v>
      </c>
      <c r="L381" s="109">
        <f t="shared" si="175"/>
        <v>11.4</v>
      </c>
      <c r="M381" s="58">
        <f t="shared" si="176"/>
        <v>0.27</v>
      </c>
      <c r="N381" s="107">
        <v>39</v>
      </c>
      <c r="O381" s="59">
        <f t="shared" si="177"/>
        <v>171</v>
      </c>
      <c r="P381" s="58">
        <f t="shared" si="178"/>
        <v>-7.0000000000000007E-2</v>
      </c>
      <c r="Q381" s="64">
        <f t="shared" si="179"/>
        <v>-0.54</v>
      </c>
      <c r="R381" s="64">
        <f t="shared" si="180"/>
        <v>0.2</v>
      </c>
      <c r="S381" s="26">
        <f t="shared" si="172"/>
        <v>2</v>
      </c>
      <c r="T381" s="26">
        <f t="shared" si="173"/>
        <v>10</v>
      </c>
      <c r="U381" s="23">
        <f t="shared" si="181"/>
        <v>0</v>
      </c>
      <c r="V381" s="19">
        <f t="shared" si="182"/>
        <v>0</v>
      </c>
      <c r="W381" s="23">
        <f t="shared" si="183"/>
        <v>0</v>
      </c>
      <c r="X381" s="17" t="str">
        <f t="shared" si="184"/>
        <v>ВА</v>
      </c>
      <c r="Y381" s="1"/>
    </row>
    <row r="382" spans="2:27" x14ac:dyDescent="0.25">
      <c r="I382" s="14"/>
    </row>
    <row r="383" spans="2:27" x14ac:dyDescent="0.25">
      <c r="I383" s="14"/>
      <c r="K383" s="154"/>
    </row>
    <row r="384" spans="2:27" x14ac:dyDescent="0.25">
      <c r="K384" s="154"/>
    </row>
    <row r="385" spans="3:19" x14ac:dyDescent="0.25">
      <c r="K385" s="154"/>
      <c r="R385" s="26">
        <f>IF(P385&gt;=$Q$37,1,2)</f>
        <v>1</v>
      </c>
      <c r="S385" s="26">
        <f t="shared" ref="S385" si="185">IF(Q385&gt;=$R$37,10,20)</f>
        <v>10</v>
      </c>
    </row>
    <row r="386" spans="3:19" hidden="1" outlineLevel="1" x14ac:dyDescent="0.25">
      <c r="C386" s="1" t="s">
        <v>125</v>
      </c>
      <c r="D386" s="155">
        <v>704579.13</v>
      </c>
      <c r="E386" s="155">
        <v>613258.62000000011</v>
      </c>
      <c r="F386" s="155">
        <v>279915.5</v>
      </c>
    </row>
    <row r="387" spans="3:19" hidden="1" outlineLevel="1" x14ac:dyDescent="0.25">
      <c r="C387" s="1" t="s">
        <v>126</v>
      </c>
      <c r="D387" s="155">
        <v>61639.070000000007</v>
      </c>
      <c r="E387" s="155">
        <v>56165.649999999994</v>
      </c>
      <c r="F387" s="155">
        <v>28613</v>
      </c>
    </row>
    <row r="388" spans="3:19" hidden="1" outlineLevel="1" x14ac:dyDescent="0.25">
      <c r="C388" s="1" t="s">
        <v>127</v>
      </c>
      <c r="D388" s="155">
        <v>169507.16999999998</v>
      </c>
      <c r="E388" s="155">
        <v>156934.25000000003</v>
      </c>
      <c r="F388" s="155">
        <v>52182</v>
      </c>
    </row>
    <row r="389" spans="3:19" hidden="1" outlineLevel="1" x14ac:dyDescent="0.25">
      <c r="C389" s="1" t="s">
        <v>128</v>
      </c>
      <c r="D389" s="155">
        <v>216861.09</v>
      </c>
      <c r="E389" s="155">
        <v>227583.90000000002</v>
      </c>
      <c r="F389" s="155">
        <v>46587.479999999996</v>
      </c>
    </row>
    <row r="390" spans="3:19" hidden="1" outlineLevel="1" x14ac:dyDescent="0.25">
      <c r="C390" s="1" t="s">
        <v>129</v>
      </c>
      <c r="D390" s="155">
        <v>55771.630000000005</v>
      </c>
      <c r="E390" s="155">
        <v>49449.74</v>
      </c>
      <c r="F390" s="155">
        <v>14684</v>
      </c>
    </row>
    <row r="391" spans="3:19" hidden="1" outlineLevel="1" x14ac:dyDescent="0.25">
      <c r="C391" s="1" t="s">
        <v>130</v>
      </c>
      <c r="D391" s="155">
        <v>28733.54</v>
      </c>
      <c r="E391" s="155">
        <v>25799.72</v>
      </c>
      <c r="F391" s="155">
        <v>11619</v>
      </c>
    </row>
    <row r="392" spans="3:19" hidden="1" outlineLevel="1" x14ac:dyDescent="0.25"/>
    <row r="393" spans="3:19" hidden="1" outlineLevel="1" x14ac:dyDescent="0.25">
      <c r="C393" s="1" t="s">
        <v>125</v>
      </c>
      <c r="D393" s="132">
        <f>D36</f>
        <v>475818.51170000015</v>
      </c>
      <c r="E393" s="132">
        <f>E36</f>
        <v>423723.04160000011</v>
      </c>
      <c r="F393" s="132">
        <f>F36</f>
        <v>393166.92560000008</v>
      </c>
    </row>
    <row r="394" spans="3:19" hidden="1" outlineLevel="1" x14ac:dyDescent="0.25">
      <c r="C394" s="1" t="s">
        <v>126</v>
      </c>
      <c r="D394" s="132">
        <f>D311</f>
        <v>59384.019200000002</v>
      </c>
      <c r="E394" s="132">
        <f>E311</f>
        <v>46817.058219999999</v>
      </c>
      <c r="F394" s="132">
        <f>F311</f>
        <v>71441.204579999991</v>
      </c>
    </row>
    <row r="395" spans="3:19" hidden="1" outlineLevel="1" x14ac:dyDescent="0.25">
      <c r="C395" s="1" t="s">
        <v>127</v>
      </c>
      <c r="D395" s="132">
        <f>D346</f>
        <v>153353.02754800004</v>
      </c>
      <c r="E395" s="132">
        <f>E346</f>
        <v>124270.95053999998</v>
      </c>
      <c r="F395" s="132">
        <f>F346</f>
        <v>113415.28604800001</v>
      </c>
    </row>
    <row r="396" spans="3:19" hidden="1" outlineLevel="1" x14ac:dyDescent="0.25">
      <c r="C396" s="1" t="s">
        <v>128</v>
      </c>
      <c r="D396" s="132">
        <f>D10</f>
        <v>121082.47482</v>
      </c>
      <c r="E396" s="132">
        <f>E10</f>
        <v>114040.49482000001</v>
      </c>
      <c r="F396" s="132">
        <f>F10</f>
        <v>66243.514460000006</v>
      </c>
    </row>
    <row r="397" spans="3:19" hidden="1" outlineLevel="1" x14ac:dyDescent="0.25">
      <c r="C397" s="1" t="s">
        <v>129</v>
      </c>
      <c r="D397" s="132">
        <f>D373</f>
        <v>57140.475739999994</v>
      </c>
      <c r="E397" s="132">
        <f t="shared" ref="E397:F397" si="186">E373</f>
        <v>40240.714359999998</v>
      </c>
      <c r="F397" s="132">
        <f t="shared" si="186"/>
        <v>33771.349270000006</v>
      </c>
    </row>
    <row r="398" spans="3:19" hidden="1" outlineLevel="1" x14ac:dyDescent="0.25">
      <c r="C398" s="1" t="s">
        <v>130</v>
      </c>
      <c r="D398" s="132">
        <f>D338</f>
        <v>18046.766019999999</v>
      </c>
      <c r="E398" s="132">
        <f>E338</f>
        <v>17478.212960000001</v>
      </c>
      <c r="F398" s="132">
        <f>F338</f>
        <v>9801.284020000001</v>
      </c>
    </row>
    <row r="399" spans="3:19" hidden="1" outlineLevel="1" x14ac:dyDescent="0.25"/>
    <row r="400" spans="3:19" hidden="1" outlineLevel="1" x14ac:dyDescent="0.25">
      <c r="C400" s="1" t="s">
        <v>125</v>
      </c>
      <c r="D400" s="133">
        <f>D386-D393</f>
        <v>228760.61829999986</v>
      </c>
      <c r="E400" s="133">
        <f t="shared" ref="E400:F400" si="187">E386-E393</f>
        <v>189535.5784</v>
      </c>
      <c r="F400" s="133">
        <f t="shared" si="187"/>
        <v>-113251.42560000008</v>
      </c>
    </row>
    <row r="401" spans="3:11" hidden="1" outlineLevel="1" x14ac:dyDescent="0.25">
      <c r="C401" s="1" t="s">
        <v>126</v>
      </c>
      <c r="D401" s="133">
        <f t="shared" ref="D401:F401" si="188">D387-D394</f>
        <v>2255.0508000000045</v>
      </c>
      <c r="E401" s="133">
        <f t="shared" si="188"/>
        <v>9348.5917799999952</v>
      </c>
      <c r="F401" s="133">
        <f t="shared" si="188"/>
        <v>-42828.204579999991</v>
      </c>
    </row>
    <row r="402" spans="3:11" hidden="1" outlineLevel="1" x14ac:dyDescent="0.25">
      <c r="C402" s="1" t="s">
        <v>127</v>
      </c>
      <c r="D402" s="133">
        <f t="shared" ref="D402:F402" si="189">D388-D395</f>
        <v>16154.142451999942</v>
      </c>
      <c r="E402" s="133">
        <f t="shared" si="189"/>
        <v>32663.299460000053</v>
      </c>
      <c r="F402" s="133">
        <f t="shared" si="189"/>
        <v>-61233.286048000009</v>
      </c>
    </row>
    <row r="403" spans="3:11" hidden="1" outlineLevel="1" x14ac:dyDescent="0.25">
      <c r="C403" s="1" t="s">
        <v>128</v>
      </c>
      <c r="D403" s="133">
        <f t="shared" ref="D403:F403" si="190">D389-D396</f>
        <v>95778.615179999993</v>
      </c>
      <c r="E403" s="133">
        <f t="shared" si="190"/>
        <v>113543.40518000002</v>
      </c>
      <c r="F403" s="133">
        <f t="shared" si="190"/>
        <v>-19656.03446000001</v>
      </c>
    </row>
    <row r="404" spans="3:11" hidden="1" outlineLevel="1" x14ac:dyDescent="0.25">
      <c r="C404" s="1" t="s">
        <v>129</v>
      </c>
      <c r="D404" s="133">
        <f>D390-D397</f>
        <v>-1368.8457399999897</v>
      </c>
      <c r="E404" s="133">
        <f t="shared" ref="E404:F404" si="191">E390-E397</f>
        <v>9209.0256399999998</v>
      </c>
      <c r="F404" s="133">
        <f t="shared" si="191"/>
        <v>-19087.349270000006</v>
      </c>
    </row>
    <row r="405" spans="3:11" hidden="1" outlineLevel="1" x14ac:dyDescent="0.25">
      <c r="C405" s="1" t="s">
        <v>130</v>
      </c>
      <c r="D405" s="133">
        <f t="shared" ref="D405:F405" si="192">D391-D398</f>
        <v>10686.773980000002</v>
      </c>
      <c r="E405" s="133">
        <f t="shared" si="192"/>
        <v>8321.5070400000004</v>
      </c>
      <c r="F405" s="133">
        <f t="shared" si="192"/>
        <v>1817.715979999999</v>
      </c>
    </row>
    <row r="406" spans="3:11" collapsed="1" x14ac:dyDescent="0.25">
      <c r="K406" s="154"/>
    </row>
    <row r="407" spans="3:11" x14ac:dyDescent="0.25">
      <c r="K407" s="154"/>
    </row>
    <row r="408" spans="3:11" x14ac:dyDescent="0.25">
      <c r="K408" s="154"/>
    </row>
    <row r="409" spans="3:11" x14ac:dyDescent="0.25">
      <c r="K409" s="154"/>
    </row>
    <row r="410" spans="3:11" x14ac:dyDescent="0.25">
      <c r="K410" s="154"/>
    </row>
    <row r="411" spans="3:11" x14ac:dyDescent="0.25">
      <c r="K411" s="154"/>
    </row>
    <row r="412" spans="3:11" x14ac:dyDescent="0.25">
      <c r="K412" s="154"/>
    </row>
  </sheetData>
  <mergeCells count="8">
    <mergeCell ref="B7:B9"/>
    <mergeCell ref="C7:C9"/>
    <mergeCell ref="U7:X7"/>
    <mergeCell ref="D9:X9"/>
    <mergeCell ref="G5:G6"/>
    <mergeCell ref="I5:I6"/>
    <mergeCell ref="L5:L6"/>
    <mergeCell ref="O5:O6"/>
  </mergeCells>
  <conditionalFormatting sqref="S38:T54 S158:T310 S56:T105 S107:T127 S147:T156 S129:T145">
    <cfRule type="colorScale" priority="251">
      <colorScale>
        <cfvo type="num" val="1"/>
        <cfvo type="num" val="2"/>
        <color theme="8"/>
        <color theme="7" tint="0.39997558519241921"/>
      </colorScale>
    </cfRule>
    <cfRule type="colorScale" priority="252">
      <colorScale>
        <cfvo type="num" val="&quot;$U$4&quot;"/>
        <cfvo type="num" val="&quot;0+$V$4&quot;"/>
        <color theme="8"/>
        <color theme="7" tint="0.39997558519241921"/>
      </colorScale>
    </cfRule>
  </conditionalFormatting>
  <conditionalFormatting sqref="T38:T54 T158:T310 T56:T105 T107:T127 T147:T156 T129:T145">
    <cfRule type="colorScale" priority="250">
      <colorScale>
        <cfvo type="num" val="10"/>
        <cfvo type="num" val="20"/>
        <color theme="8"/>
        <color theme="7" tint="0.39997558519241921"/>
      </colorScale>
    </cfRule>
  </conditionalFormatting>
  <conditionalFormatting sqref="T313:T337">
    <cfRule type="colorScale" priority="235">
      <colorScale>
        <cfvo type="num" val="10"/>
        <cfvo type="num" val="20"/>
        <color theme="8"/>
        <color theme="7" tint="0.39997558519241921"/>
      </colorScale>
    </cfRule>
  </conditionalFormatting>
  <conditionalFormatting sqref="S313:T337">
    <cfRule type="colorScale" priority="236">
      <colorScale>
        <cfvo type="num" val="1"/>
        <cfvo type="num" val="2"/>
        <color theme="8"/>
        <color theme="7" tint="0.39997558519241921"/>
      </colorScale>
    </cfRule>
    <cfRule type="colorScale" priority="237">
      <colorScale>
        <cfvo type="num" val="&quot;$U$4&quot;"/>
        <cfvo type="num" val="&quot;0+$V$4&quot;"/>
        <color theme="8"/>
        <color theme="7" tint="0.39997558519241921"/>
      </colorScale>
    </cfRule>
  </conditionalFormatting>
  <conditionalFormatting sqref="X313:X337 V313:V337">
    <cfRule type="colorScale" priority="243">
      <colorScale>
        <cfvo type="formula" val="#REF!"/>
        <cfvo type="max"/>
        <color rgb="FF63BE7B"/>
        <color rgb="FFFCFCFF"/>
      </colorScale>
    </cfRule>
    <cfRule type="colorScale" priority="244">
      <colorScale>
        <cfvo type="min"/>
        <cfvo type="max"/>
        <color theme="0" tint="-0.499984740745262"/>
        <color rgb="FFFFEF9C"/>
      </colorScale>
    </cfRule>
    <cfRule type="colorScale" priority="245">
      <colorScale>
        <cfvo type="min"/>
        <cfvo type="max"/>
        <color theme="0" tint="-0.34998626667073579"/>
        <color rgb="FFFFEF9C"/>
      </colorScale>
    </cfRule>
    <cfRule type="colorScale" priority="246">
      <colorScale>
        <cfvo type="formula" val="$S$6"/>
        <cfvo type="formula" val="$T$6"/>
        <color rgb="FFFFEF9C"/>
        <color rgb="FF63BE7B"/>
      </colorScale>
    </cfRule>
    <cfRule type="colorScale" priority="247">
      <colorScale>
        <cfvo type="formula" val="$S$6"/>
        <cfvo type="max"/>
        <color rgb="FF00B050"/>
        <color rgb="FFFFEF9C"/>
      </colorScale>
    </cfRule>
    <cfRule type="colorScale" priority="248">
      <colorScale>
        <cfvo type="min"/>
        <cfvo type="max"/>
        <color rgb="FF63BE7B"/>
        <color rgb="FFFFEF9C"/>
      </colorScale>
    </cfRule>
    <cfRule type="colorScale" priority="2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348:T372">
    <cfRule type="colorScale" priority="220">
      <colorScale>
        <cfvo type="num" val="10"/>
        <cfvo type="num" val="20"/>
        <color theme="8"/>
        <color theme="7" tint="0.39997558519241921"/>
      </colorScale>
    </cfRule>
  </conditionalFormatting>
  <conditionalFormatting sqref="S348:T372">
    <cfRule type="colorScale" priority="221">
      <colorScale>
        <cfvo type="num" val="1"/>
        <cfvo type="num" val="2"/>
        <color theme="8"/>
        <color theme="7" tint="0.39997558519241921"/>
      </colorScale>
    </cfRule>
    <cfRule type="colorScale" priority="222">
      <colorScale>
        <cfvo type="num" val="&quot;$U$4&quot;"/>
        <cfvo type="num" val="&quot;0+$V$4&quot;"/>
        <color theme="8"/>
        <color theme="7" tint="0.39997558519241921"/>
      </colorScale>
    </cfRule>
  </conditionalFormatting>
  <conditionalFormatting sqref="X348:X372 V348:V372">
    <cfRule type="colorScale" priority="228">
      <colorScale>
        <cfvo type="formula" val="#REF!"/>
        <cfvo type="max"/>
        <color rgb="FF63BE7B"/>
        <color rgb="FFFCFCFF"/>
      </colorScale>
    </cfRule>
    <cfRule type="colorScale" priority="229">
      <colorScale>
        <cfvo type="min"/>
        <cfvo type="max"/>
        <color theme="0" tint="-0.499984740745262"/>
        <color rgb="FFFFEF9C"/>
      </colorScale>
    </cfRule>
    <cfRule type="colorScale" priority="230">
      <colorScale>
        <cfvo type="min"/>
        <cfvo type="max"/>
        <color theme="0" tint="-0.34998626667073579"/>
        <color rgb="FFFFEF9C"/>
      </colorScale>
    </cfRule>
    <cfRule type="colorScale" priority="231">
      <colorScale>
        <cfvo type="formula" val="$S$6"/>
        <cfvo type="formula" val="$T$6"/>
        <color rgb="FFFFEF9C"/>
        <color rgb="FF63BE7B"/>
      </colorScale>
    </cfRule>
    <cfRule type="colorScale" priority="232">
      <colorScale>
        <cfvo type="formula" val="$S$6"/>
        <cfvo type="max"/>
        <color rgb="FF00B050"/>
        <color rgb="FFFFEF9C"/>
      </colorScale>
    </cfRule>
    <cfRule type="colorScale" priority="233">
      <colorScale>
        <cfvo type="min"/>
        <cfvo type="max"/>
        <color rgb="FF63BE7B"/>
        <color rgb="FFFFEF9C"/>
      </colorScale>
    </cfRule>
    <cfRule type="colorScale" priority="2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157:T157">
    <cfRule type="colorScale" priority="218">
      <colorScale>
        <cfvo type="num" val="1"/>
        <cfvo type="num" val="2"/>
        <color theme="8"/>
        <color theme="7" tint="0.39997558519241921"/>
      </colorScale>
    </cfRule>
    <cfRule type="colorScale" priority="219">
      <colorScale>
        <cfvo type="num" val="&quot;$U$4&quot;"/>
        <cfvo type="num" val="&quot;0+$V$4&quot;"/>
        <color theme="8"/>
        <color theme="7" tint="0.39997558519241921"/>
      </colorScale>
    </cfRule>
  </conditionalFormatting>
  <conditionalFormatting sqref="T157">
    <cfRule type="colorScale" priority="217">
      <colorScale>
        <cfvo type="num" val="10"/>
        <cfvo type="num" val="20"/>
        <color theme="8"/>
        <color theme="7" tint="0.39997558519241921"/>
      </colorScale>
    </cfRule>
  </conditionalFormatting>
  <conditionalFormatting sqref="S55:T55">
    <cfRule type="colorScale" priority="203">
      <colorScale>
        <cfvo type="num" val="1"/>
        <cfvo type="num" val="2"/>
        <color theme="8"/>
        <color theme="7" tint="0.39997558519241921"/>
      </colorScale>
    </cfRule>
    <cfRule type="colorScale" priority="204">
      <colorScale>
        <cfvo type="num" val="&quot;$U$4&quot;"/>
        <cfvo type="num" val="&quot;0+$V$4&quot;"/>
        <color theme="8"/>
        <color theme="7" tint="0.39997558519241921"/>
      </colorScale>
    </cfRule>
  </conditionalFormatting>
  <conditionalFormatting sqref="T55">
    <cfRule type="colorScale" priority="202">
      <colorScale>
        <cfvo type="num" val="10"/>
        <cfvo type="num" val="20"/>
        <color theme="8"/>
        <color theme="7" tint="0.39997558519241921"/>
      </colorScale>
    </cfRule>
  </conditionalFormatting>
  <conditionalFormatting sqref="V55 X55">
    <cfRule type="colorScale" priority="210">
      <colorScale>
        <cfvo type="formula" val="#REF!"/>
        <cfvo type="max"/>
        <color rgb="FF63BE7B"/>
        <color rgb="FFFCFCFF"/>
      </colorScale>
    </cfRule>
    <cfRule type="colorScale" priority="211">
      <colorScale>
        <cfvo type="min"/>
        <cfvo type="max"/>
        <color theme="0" tint="-0.499984740745262"/>
        <color rgb="FFFFEF9C"/>
      </colorScale>
    </cfRule>
    <cfRule type="colorScale" priority="212">
      <colorScale>
        <cfvo type="min"/>
        <cfvo type="max"/>
        <color theme="0" tint="-0.34998626667073579"/>
        <color rgb="FFFFEF9C"/>
      </colorScale>
    </cfRule>
    <cfRule type="colorScale" priority="213">
      <colorScale>
        <cfvo type="formula" val="$S$6"/>
        <cfvo type="formula" val="$T$6"/>
        <color rgb="FFFFEF9C"/>
        <color rgb="FF63BE7B"/>
      </colorScale>
    </cfRule>
    <cfRule type="colorScale" priority="214">
      <colorScale>
        <cfvo type="formula" val="$S$6"/>
        <cfvo type="max"/>
        <color rgb="FF00B050"/>
        <color rgb="FFFFEF9C"/>
      </colorScale>
    </cfRule>
    <cfRule type="colorScale" priority="215">
      <colorScale>
        <cfvo type="min"/>
        <cfvo type="max"/>
        <color rgb="FF63BE7B"/>
        <color rgb="FFFFEF9C"/>
      </colorScale>
    </cfRule>
    <cfRule type="colorScale" priority="2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106:T106">
    <cfRule type="colorScale" priority="188">
      <colorScale>
        <cfvo type="num" val="1"/>
        <cfvo type="num" val="2"/>
        <color theme="8"/>
        <color theme="7" tint="0.39997558519241921"/>
      </colorScale>
    </cfRule>
    <cfRule type="colorScale" priority="189">
      <colorScale>
        <cfvo type="num" val="&quot;$U$4&quot;"/>
        <cfvo type="num" val="&quot;0+$V$4&quot;"/>
        <color theme="8"/>
        <color theme="7" tint="0.39997558519241921"/>
      </colorScale>
    </cfRule>
  </conditionalFormatting>
  <conditionalFormatting sqref="T106">
    <cfRule type="colorScale" priority="187">
      <colorScale>
        <cfvo type="num" val="10"/>
        <cfvo type="num" val="20"/>
        <color theme="8"/>
        <color theme="7" tint="0.39997558519241921"/>
      </colorScale>
    </cfRule>
  </conditionalFormatting>
  <conditionalFormatting sqref="V106 X106">
    <cfRule type="colorScale" priority="195">
      <colorScale>
        <cfvo type="formula" val="#REF!"/>
        <cfvo type="max"/>
        <color rgb="FF63BE7B"/>
        <color rgb="FFFCFCFF"/>
      </colorScale>
    </cfRule>
    <cfRule type="colorScale" priority="196">
      <colorScale>
        <cfvo type="min"/>
        <cfvo type="max"/>
        <color theme="0" tint="-0.499984740745262"/>
        <color rgb="FFFFEF9C"/>
      </colorScale>
    </cfRule>
    <cfRule type="colorScale" priority="197">
      <colorScale>
        <cfvo type="min"/>
        <cfvo type="max"/>
        <color theme="0" tint="-0.34998626667073579"/>
        <color rgb="FFFFEF9C"/>
      </colorScale>
    </cfRule>
    <cfRule type="colorScale" priority="198">
      <colorScale>
        <cfvo type="formula" val="$S$6"/>
        <cfvo type="formula" val="$T$6"/>
        <color rgb="FFFFEF9C"/>
        <color rgb="FF63BE7B"/>
      </colorScale>
    </cfRule>
    <cfRule type="colorScale" priority="199">
      <colorScale>
        <cfvo type="formula" val="$S$6"/>
        <cfvo type="max"/>
        <color rgb="FF00B050"/>
        <color rgb="FFFFEF9C"/>
      </colorScale>
    </cfRule>
    <cfRule type="colorScale" priority="200">
      <colorScale>
        <cfvo type="min"/>
        <cfvo type="max"/>
        <color rgb="FF63BE7B"/>
        <color rgb="FFFFEF9C"/>
      </colorScale>
    </cfRule>
    <cfRule type="colorScale" priority="20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146:T146">
    <cfRule type="colorScale" priority="173">
      <colorScale>
        <cfvo type="num" val="1"/>
        <cfvo type="num" val="2"/>
        <color theme="8"/>
        <color theme="7" tint="0.39997558519241921"/>
      </colorScale>
    </cfRule>
    <cfRule type="colorScale" priority="174">
      <colorScale>
        <cfvo type="num" val="&quot;$U$4&quot;"/>
        <cfvo type="num" val="&quot;0+$V$4&quot;"/>
        <color theme="8"/>
        <color theme="7" tint="0.39997558519241921"/>
      </colorScale>
    </cfRule>
  </conditionalFormatting>
  <conditionalFormatting sqref="T146">
    <cfRule type="colorScale" priority="172">
      <colorScale>
        <cfvo type="num" val="10"/>
        <cfvo type="num" val="20"/>
        <color theme="8"/>
        <color theme="7" tint="0.39997558519241921"/>
      </colorScale>
    </cfRule>
  </conditionalFormatting>
  <conditionalFormatting sqref="X146 V146">
    <cfRule type="colorScale" priority="180">
      <colorScale>
        <cfvo type="formula" val="#REF!"/>
        <cfvo type="max"/>
        <color rgb="FF63BE7B"/>
        <color rgb="FFFCFCFF"/>
      </colorScale>
    </cfRule>
    <cfRule type="colorScale" priority="181">
      <colorScale>
        <cfvo type="min"/>
        <cfvo type="max"/>
        <color theme="0" tint="-0.499984740745262"/>
        <color rgb="FFFFEF9C"/>
      </colorScale>
    </cfRule>
    <cfRule type="colorScale" priority="182">
      <colorScale>
        <cfvo type="min"/>
        <cfvo type="max"/>
        <color theme="0" tint="-0.34998626667073579"/>
        <color rgb="FFFFEF9C"/>
      </colorScale>
    </cfRule>
    <cfRule type="colorScale" priority="183">
      <colorScale>
        <cfvo type="formula" val="$S$6"/>
        <cfvo type="formula" val="$T$6"/>
        <color rgb="FFFFEF9C"/>
        <color rgb="FF63BE7B"/>
      </colorScale>
    </cfRule>
    <cfRule type="colorScale" priority="184">
      <colorScale>
        <cfvo type="formula" val="$S$6"/>
        <cfvo type="max"/>
        <color rgb="FF00B050"/>
        <color rgb="FFFFEF9C"/>
      </colorScale>
    </cfRule>
    <cfRule type="colorScale" priority="185">
      <colorScale>
        <cfvo type="min"/>
        <cfvo type="max"/>
        <color rgb="FF63BE7B"/>
        <color rgb="FFFFEF9C"/>
      </colorScale>
    </cfRule>
    <cfRule type="colorScale" priority="18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12:T12 T21:T35 T13:T19 S13:S35">
    <cfRule type="colorScale" priority="128">
      <colorScale>
        <cfvo type="num" val="1"/>
        <cfvo type="num" val="2"/>
        <color theme="8"/>
        <color theme="7" tint="0.39997558519241921"/>
      </colorScale>
    </cfRule>
    <cfRule type="colorScale" priority="129">
      <colorScale>
        <cfvo type="num" val="&quot;$U$4&quot;"/>
        <cfvo type="num" val="&quot;0+$V$4&quot;"/>
        <color theme="8"/>
        <color theme="7" tint="0.39997558519241921"/>
      </colorScale>
    </cfRule>
  </conditionalFormatting>
  <conditionalFormatting sqref="T12:T19 T21:T35">
    <cfRule type="colorScale" priority="127">
      <colorScale>
        <cfvo type="num" val="10"/>
        <cfvo type="num" val="20"/>
        <color theme="8"/>
        <color theme="7" tint="0.39997558519241921"/>
      </colorScale>
    </cfRule>
  </conditionalFormatting>
  <conditionalFormatting sqref="X12:X35 V12:V35">
    <cfRule type="colorScale" priority="4251">
      <colorScale>
        <cfvo type="formula" val="#REF!"/>
        <cfvo type="max"/>
        <color rgb="FF63BE7B"/>
        <color rgb="FFFCFCFF"/>
      </colorScale>
    </cfRule>
    <cfRule type="colorScale" priority="4252">
      <colorScale>
        <cfvo type="min"/>
        <cfvo type="max"/>
        <color theme="0" tint="-0.499984740745262"/>
        <color rgb="FFFFEF9C"/>
      </colorScale>
    </cfRule>
    <cfRule type="colorScale" priority="4253">
      <colorScale>
        <cfvo type="min"/>
        <cfvo type="max"/>
        <color theme="0" tint="-0.34998626667073579"/>
        <color rgb="FFFFEF9C"/>
      </colorScale>
    </cfRule>
    <cfRule type="colorScale" priority="4254">
      <colorScale>
        <cfvo type="formula" val="$S$6"/>
        <cfvo type="formula" val="$T$6"/>
        <color rgb="FFFFEF9C"/>
        <color rgb="FF63BE7B"/>
      </colorScale>
    </cfRule>
    <cfRule type="colorScale" priority="4255">
      <colorScale>
        <cfvo type="formula" val="$S$6"/>
        <cfvo type="max"/>
        <color rgb="FF00B050"/>
        <color rgb="FFFFEF9C"/>
      </colorScale>
    </cfRule>
    <cfRule type="colorScale" priority="4256">
      <colorScale>
        <cfvo type="min"/>
        <cfvo type="max"/>
        <color rgb="FF63BE7B"/>
        <color rgb="FFFFEF9C"/>
      </colorScale>
    </cfRule>
    <cfRule type="colorScale" priority="42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340:T345">
    <cfRule type="colorScale" priority="113">
      <colorScale>
        <cfvo type="num" val="1"/>
        <cfvo type="num" val="2"/>
        <color theme="8"/>
        <color theme="7" tint="0.39997558519241921"/>
      </colorScale>
    </cfRule>
    <cfRule type="colorScale" priority="114">
      <colorScale>
        <cfvo type="num" val="&quot;$U$4&quot;"/>
        <cfvo type="num" val="&quot;0+$V$4&quot;"/>
        <color theme="8"/>
        <color theme="7" tint="0.39997558519241921"/>
      </colorScale>
    </cfRule>
  </conditionalFormatting>
  <conditionalFormatting sqref="T340:T345">
    <cfRule type="colorScale" priority="112">
      <colorScale>
        <cfvo type="num" val="10"/>
        <cfvo type="num" val="20"/>
        <color theme="8"/>
        <color theme="7" tint="0.39997558519241921"/>
      </colorScale>
    </cfRule>
  </conditionalFormatting>
  <conditionalFormatting sqref="S375:T381">
    <cfRule type="colorScale" priority="98">
      <colorScale>
        <cfvo type="num" val="1"/>
        <cfvo type="num" val="2"/>
        <color theme="8"/>
        <color theme="7" tint="0.39997558519241921"/>
      </colorScale>
    </cfRule>
    <cfRule type="colorScale" priority="99">
      <colorScale>
        <cfvo type="num" val="&quot;$U$4&quot;"/>
        <cfvo type="num" val="&quot;0+$V$4&quot;"/>
        <color theme="8"/>
        <color theme="7" tint="0.39997558519241921"/>
      </colorScale>
    </cfRule>
  </conditionalFormatting>
  <conditionalFormatting sqref="T375:T381">
    <cfRule type="colorScale" priority="97">
      <colorScale>
        <cfvo type="num" val="10"/>
        <cfvo type="num" val="20"/>
        <color theme="8"/>
        <color theme="7" tint="0.39997558519241921"/>
      </colorScale>
    </cfRule>
  </conditionalFormatting>
  <conditionalFormatting sqref="X340:X345 V340:V345">
    <cfRule type="colorScale" priority="4272">
      <colorScale>
        <cfvo type="formula" val="#REF!"/>
        <cfvo type="max"/>
        <color rgb="FF63BE7B"/>
        <color rgb="FFFCFCFF"/>
      </colorScale>
    </cfRule>
    <cfRule type="colorScale" priority="4273">
      <colorScale>
        <cfvo type="min"/>
        <cfvo type="max"/>
        <color theme="0" tint="-0.499984740745262"/>
        <color rgb="FFFFEF9C"/>
      </colorScale>
    </cfRule>
    <cfRule type="colorScale" priority="4274">
      <colorScale>
        <cfvo type="min"/>
        <cfvo type="max"/>
        <color theme="0" tint="-0.34998626667073579"/>
        <color rgb="FFFFEF9C"/>
      </colorScale>
    </cfRule>
    <cfRule type="colorScale" priority="4275">
      <colorScale>
        <cfvo type="formula" val="$S$6"/>
        <cfvo type="formula" val="$T$6"/>
        <color rgb="FFFFEF9C"/>
        <color rgb="FF63BE7B"/>
      </colorScale>
    </cfRule>
    <cfRule type="colorScale" priority="4276">
      <colorScale>
        <cfvo type="formula" val="$S$6"/>
        <cfvo type="max"/>
        <color rgb="FF00B050"/>
        <color rgb="FFFFEF9C"/>
      </colorScale>
    </cfRule>
    <cfRule type="colorScale" priority="4277">
      <colorScale>
        <cfvo type="min"/>
        <cfvo type="max"/>
        <color rgb="FF63BE7B"/>
        <color rgb="FFFFEF9C"/>
      </colorScale>
    </cfRule>
    <cfRule type="colorScale" priority="42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375:X381 V375:V381">
    <cfRule type="colorScale" priority="4279">
      <colorScale>
        <cfvo type="formula" val="#REF!"/>
        <cfvo type="max"/>
        <color rgb="FF63BE7B"/>
        <color rgb="FFFCFCFF"/>
      </colorScale>
    </cfRule>
    <cfRule type="colorScale" priority="4280">
      <colorScale>
        <cfvo type="min"/>
        <cfvo type="max"/>
        <color theme="0" tint="-0.499984740745262"/>
        <color rgb="FFFFEF9C"/>
      </colorScale>
    </cfRule>
    <cfRule type="colorScale" priority="4281">
      <colorScale>
        <cfvo type="min"/>
        <cfvo type="max"/>
        <color theme="0" tint="-0.34998626667073579"/>
        <color rgb="FFFFEF9C"/>
      </colorScale>
    </cfRule>
    <cfRule type="colorScale" priority="4282">
      <colorScale>
        <cfvo type="formula" val="$S$6"/>
        <cfvo type="formula" val="$T$6"/>
        <color rgb="FFFFEF9C"/>
        <color rgb="FF63BE7B"/>
      </colorScale>
    </cfRule>
    <cfRule type="colorScale" priority="4283">
      <colorScale>
        <cfvo type="formula" val="$S$6"/>
        <cfvo type="max"/>
        <color rgb="FF00B050"/>
        <color rgb="FFFFEF9C"/>
      </colorScale>
    </cfRule>
    <cfRule type="colorScale" priority="4284">
      <colorScale>
        <cfvo type="min"/>
        <cfvo type="max"/>
        <color rgb="FF63BE7B"/>
        <color rgb="FFFFEF9C"/>
      </colorScale>
    </cfRule>
    <cfRule type="colorScale" priority="42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20">
    <cfRule type="colorScale" priority="95">
      <colorScale>
        <cfvo type="num" val="1"/>
        <cfvo type="num" val="2"/>
        <color theme="8"/>
        <color theme="7" tint="0.39997558519241921"/>
      </colorScale>
    </cfRule>
    <cfRule type="colorScale" priority="96">
      <colorScale>
        <cfvo type="num" val="&quot;$U$4&quot;"/>
        <cfvo type="num" val="&quot;0+$V$4&quot;"/>
        <color theme="8"/>
        <color theme="7" tint="0.39997558519241921"/>
      </colorScale>
    </cfRule>
  </conditionalFormatting>
  <conditionalFormatting sqref="T20">
    <cfRule type="colorScale" priority="94">
      <colorScale>
        <cfvo type="num" val="10"/>
        <cfvo type="num" val="20"/>
        <color theme="8"/>
        <color theme="7" tint="0.39997558519241921"/>
      </colorScale>
    </cfRule>
  </conditionalFormatting>
  <conditionalFormatting sqref="S128:T128">
    <cfRule type="colorScale" priority="80">
      <colorScale>
        <cfvo type="num" val="1"/>
        <cfvo type="num" val="2"/>
        <color theme="8"/>
        <color theme="7" tint="0.39997558519241921"/>
      </colorScale>
    </cfRule>
    <cfRule type="colorScale" priority="81">
      <colorScale>
        <cfvo type="num" val="&quot;$U$4&quot;"/>
        <cfvo type="num" val="&quot;0+$V$4&quot;"/>
        <color theme="8"/>
        <color theme="7" tint="0.39997558519241921"/>
      </colorScale>
    </cfRule>
  </conditionalFormatting>
  <conditionalFormatting sqref="T128">
    <cfRule type="colorScale" priority="79">
      <colorScale>
        <cfvo type="num" val="10"/>
        <cfvo type="num" val="20"/>
        <color theme="8"/>
        <color theme="7" tint="0.39997558519241921"/>
      </colorScale>
    </cfRule>
  </conditionalFormatting>
  <conditionalFormatting sqref="V128 X128">
    <cfRule type="colorScale" priority="87">
      <colorScale>
        <cfvo type="formula" val="#REF!"/>
        <cfvo type="max"/>
        <color rgb="FF63BE7B"/>
        <color rgb="FFFCFCFF"/>
      </colorScale>
    </cfRule>
    <cfRule type="colorScale" priority="88">
      <colorScale>
        <cfvo type="min"/>
        <cfvo type="max"/>
        <color theme="0" tint="-0.499984740745262"/>
        <color rgb="FFFFEF9C"/>
      </colorScale>
    </cfRule>
    <cfRule type="colorScale" priority="89">
      <colorScale>
        <cfvo type="min"/>
        <cfvo type="max"/>
        <color theme="0" tint="-0.34998626667073579"/>
        <color rgb="FFFFEF9C"/>
      </colorScale>
    </cfRule>
    <cfRule type="colorScale" priority="90">
      <colorScale>
        <cfvo type="formula" val="$S$6"/>
        <cfvo type="formula" val="$T$6"/>
        <color rgb="FFFFEF9C"/>
        <color rgb="FF63BE7B"/>
      </colorScale>
    </cfRule>
    <cfRule type="colorScale" priority="91">
      <colorScale>
        <cfvo type="formula" val="$S$6"/>
        <cfvo type="max"/>
        <color rgb="FF00B050"/>
        <color rgb="FFFFEF9C"/>
      </colorScale>
    </cfRule>
    <cfRule type="colorScale" priority="92">
      <colorScale>
        <cfvo type="min"/>
        <cfvo type="max"/>
        <color rgb="FF63BE7B"/>
        <color rgb="FFFFEF9C"/>
      </colorScale>
    </cfRule>
    <cfRule type="colorScale" priority="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385:S385">
    <cfRule type="colorScale" priority="17">
      <colorScale>
        <cfvo type="num" val="1"/>
        <cfvo type="num" val="2"/>
        <color theme="8"/>
        <color theme="7" tint="0.39997558519241921"/>
      </colorScale>
    </cfRule>
    <cfRule type="colorScale" priority="18">
      <colorScale>
        <cfvo type="num" val="&quot;$U$4&quot;"/>
        <cfvo type="num" val="&quot;0+$V$4&quot;"/>
        <color theme="8"/>
        <color theme="7" tint="0.39997558519241921"/>
      </colorScale>
    </cfRule>
  </conditionalFormatting>
  <conditionalFormatting sqref="S385">
    <cfRule type="colorScale" priority="16">
      <colorScale>
        <cfvo type="num" val="10"/>
        <cfvo type="num" val="20"/>
        <color theme="8"/>
        <color theme="7" tint="0.39997558519241921"/>
      </colorScale>
    </cfRule>
  </conditionalFormatting>
  <conditionalFormatting sqref="V38:V54 X38:X54 X56:X105 V56:V105 V107:V127 X107:X127 X147:X310 V147:V310 X129:X145 V129:V145">
    <cfRule type="colorScale" priority="4368">
      <colorScale>
        <cfvo type="formula" val="#REF!"/>
        <cfvo type="max"/>
        <color rgb="FF63BE7B"/>
        <color rgb="FFFCFCFF"/>
      </colorScale>
    </cfRule>
    <cfRule type="colorScale" priority="4369">
      <colorScale>
        <cfvo type="min"/>
        <cfvo type="max"/>
        <color theme="0" tint="-0.499984740745262"/>
        <color rgb="FFFFEF9C"/>
      </colorScale>
    </cfRule>
    <cfRule type="colorScale" priority="4370">
      <colorScale>
        <cfvo type="min"/>
        <cfvo type="max"/>
        <color theme="0" tint="-0.34998626667073579"/>
        <color rgb="FFFFEF9C"/>
      </colorScale>
    </cfRule>
    <cfRule type="colorScale" priority="4371">
      <colorScale>
        <cfvo type="formula" val="$S$6"/>
        <cfvo type="formula" val="$T$6"/>
        <color rgb="FFFFEF9C"/>
        <color rgb="FF63BE7B"/>
      </colorScale>
    </cfRule>
    <cfRule type="colorScale" priority="4372">
      <colorScale>
        <cfvo type="formula" val="$S$6"/>
        <cfvo type="max"/>
        <color rgb="FF00B050"/>
        <color rgb="FFFFEF9C"/>
      </colorScale>
    </cfRule>
    <cfRule type="colorScale" priority="4373">
      <colorScale>
        <cfvo type="min"/>
        <cfvo type="max"/>
        <color rgb="FF63BE7B"/>
        <color rgb="FFFFEF9C"/>
      </colorScale>
    </cfRule>
    <cfRule type="colorScale" priority="43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25" right="0.25" top="0.75" bottom="0.75" header="0.3" footer="0.3"/>
  <pageSetup paperSize="9" scale="45" fitToHeight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57" operator="containsText" id="{12F55963-E966-401A-A88A-2524716BA446}">
            <xm:f>NOT(ISERROR(SEARCH($V$8,V38)))</xm:f>
            <xm:f>$V$8</xm:f>
            <x14:dxf>
              <fill>
                <patternFill>
                  <bgColor rgb="FF00B050"/>
                </patternFill>
              </fill>
            </x14:dxf>
          </x14:cfRule>
          <xm:sqref>V38:V54 V56:V105 V107:V127 V147:V310 V129:V145</xm:sqref>
        </x14:conditionalFormatting>
        <x14:conditionalFormatting xmlns:xm="http://schemas.microsoft.com/office/excel/2006/main">
          <x14:cfRule type="containsText" priority="256" operator="containsText" id="{3B543061-B773-42AF-8BF6-80DD8FB8F92C}">
            <xm:f>NOT(ISERROR(SEARCH($X$8,X38)))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X38:X54 X56:X105 X107:X127 X147:X310 X129:X145</xm:sqref>
        </x14:conditionalFormatting>
        <x14:conditionalFormatting xmlns:xm="http://schemas.microsoft.com/office/excel/2006/main">
          <x14:cfRule type="containsText" priority="255" operator="containsText" id="{E3BBD64B-D21A-4762-A1B9-7A39BD429DC8}">
            <xm:f>NOT(ISERROR(SEARCH($W$8,W38)))</xm:f>
            <xm:f>$W$8</xm:f>
            <x14:dxf>
              <fill>
                <patternFill>
                  <bgColor rgb="FFFF0000"/>
                </patternFill>
              </fill>
            </x14:dxf>
          </x14:cfRule>
          <xm:sqref>W38:W54 W56:W105 W107:W127 W147:W310 W129:W145</xm:sqref>
        </x14:conditionalFormatting>
        <x14:conditionalFormatting xmlns:xm="http://schemas.microsoft.com/office/excel/2006/main">
          <x14:cfRule type="containsText" priority="253" operator="containsText" id="{216937A5-F9F7-46E1-9F65-B86AB6DCDD46}">
            <xm:f>NOT(ISERROR(SEARCH($U$8,U38)))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254" operator="containsText" id="{5BFC8FDC-0347-4D6E-9435-CB064967F638}">
            <xm:f>NOT(ISERROR(SEARCH($W$8,U38)))</xm:f>
            <xm:f>$W$8</xm:f>
            <x14:dxf>
              <fill>
                <patternFill>
                  <bgColor rgb="FFFF0000"/>
                </patternFill>
              </fill>
            </x14:dxf>
          </x14:cfRule>
          <xm:sqref>U38:U54 U56:U105 U107:U127 U147:U310 U129:U145</xm:sqref>
        </x14:conditionalFormatting>
        <x14:conditionalFormatting xmlns:xm="http://schemas.microsoft.com/office/excel/2006/main">
          <x14:cfRule type="containsText" priority="242" operator="containsText" id="{5068E40C-4138-4BB2-AFA7-754DF6B9A718}">
            <xm:f>NOT(ISERROR(SEARCH($V$8,V313)))</xm:f>
            <xm:f>$V$8</xm:f>
            <x14:dxf>
              <fill>
                <patternFill>
                  <bgColor rgb="FF00B050"/>
                </patternFill>
              </fill>
            </x14:dxf>
          </x14:cfRule>
          <xm:sqref>V313:V337</xm:sqref>
        </x14:conditionalFormatting>
        <x14:conditionalFormatting xmlns:xm="http://schemas.microsoft.com/office/excel/2006/main">
          <x14:cfRule type="containsText" priority="241" operator="containsText" id="{20617468-1911-4F31-A8FF-8CF5A84715C9}">
            <xm:f>NOT(ISERROR(SEARCH($X$8,X313)))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X313:X337</xm:sqref>
        </x14:conditionalFormatting>
        <x14:conditionalFormatting xmlns:xm="http://schemas.microsoft.com/office/excel/2006/main">
          <x14:cfRule type="containsText" priority="240" operator="containsText" id="{CE60EFBF-4143-4A09-9AEC-7533C3D747CA}">
            <xm:f>NOT(ISERROR(SEARCH($W$8,W313)))</xm:f>
            <xm:f>$W$8</xm:f>
            <x14:dxf>
              <fill>
                <patternFill>
                  <bgColor rgb="FFFF0000"/>
                </patternFill>
              </fill>
            </x14:dxf>
          </x14:cfRule>
          <xm:sqref>W313:W337</xm:sqref>
        </x14:conditionalFormatting>
        <x14:conditionalFormatting xmlns:xm="http://schemas.microsoft.com/office/excel/2006/main">
          <x14:cfRule type="containsText" priority="238" operator="containsText" id="{0E43CBE9-EFD9-4BA2-9B6F-EB3277D8A7F2}">
            <xm:f>NOT(ISERROR(SEARCH($U$8,U313)))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239" operator="containsText" id="{621AF399-6DFB-41E0-8C72-C170626A8755}">
            <xm:f>NOT(ISERROR(SEARCH($W$8,U313)))</xm:f>
            <xm:f>$W$8</xm:f>
            <x14:dxf>
              <fill>
                <patternFill>
                  <bgColor rgb="FFFF0000"/>
                </patternFill>
              </fill>
            </x14:dxf>
          </x14:cfRule>
          <xm:sqref>U313:U337</xm:sqref>
        </x14:conditionalFormatting>
        <x14:conditionalFormatting xmlns:xm="http://schemas.microsoft.com/office/excel/2006/main">
          <x14:cfRule type="containsText" priority="227" operator="containsText" id="{DD0436D0-D244-435F-AF64-DCBD71F1D574}">
            <xm:f>NOT(ISERROR(SEARCH($V$8,V348)))</xm:f>
            <xm:f>$V$8</xm:f>
            <x14:dxf>
              <fill>
                <patternFill>
                  <bgColor rgb="FF00B050"/>
                </patternFill>
              </fill>
            </x14:dxf>
          </x14:cfRule>
          <xm:sqref>V348:V372</xm:sqref>
        </x14:conditionalFormatting>
        <x14:conditionalFormatting xmlns:xm="http://schemas.microsoft.com/office/excel/2006/main">
          <x14:cfRule type="containsText" priority="226" operator="containsText" id="{73B89D0F-7EFB-44BE-80A1-BFEA48200DAC}">
            <xm:f>NOT(ISERROR(SEARCH($X$8,X348)))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X348:X372</xm:sqref>
        </x14:conditionalFormatting>
        <x14:conditionalFormatting xmlns:xm="http://schemas.microsoft.com/office/excel/2006/main">
          <x14:cfRule type="containsText" priority="225" operator="containsText" id="{16D05686-AD40-409A-A422-217C3BBB0259}">
            <xm:f>NOT(ISERROR(SEARCH($W$8,W348)))</xm:f>
            <xm:f>$W$8</xm:f>
            <x14:dxf>
              <fill>
                <patternFill>
                  <bgColor rgb="FFFF0000"/>
                </patternFill>
              </fill>
            </x14:dxf>
          </x14:cfRule>
          <xm:sqref>W348:W372</xm:sqref>
        </x14:conditionalFormatting>
        <x14:conditionalFormatting xmlns:xm="http://schemas.microsoft.com/office/excel/2006/main">
          <x14:cfRule type="containsText" priority="223" operator="containsText" id="{A63F409A-814F-4521-A564-7760CAB995F5}">
            <xm:f>NOT(ISERROR(SEARCH($U$8,U348)))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224" operator="containsText" id="{36461A01-551F-42C0-B4C8-D724DBF58552}">
            <xm:f>NOT(ISERROR(SEARCH($W$8,U348)))</xm:f>
            <xm:f>$W$8</xm:f>
            <x14:dxf>
              <fill>
                <patternFill>
                  <bgColor rgb="FFFF0000"/>
                </patternFill>
              </fill>
            </x14:dxf>
          </x14:cfRule>
          <xm:sqref>U348:U372</xm:sqref>
        </x14:conditionalFormatting>
        <x14:conditionalFormatting xmlns:xm="http://schemas.microsoft.com/office/excel/2006/main">
          <x14:cfRule type="containsText" priority="209" operator="containsText" id="{DD84381F-6D6B-43BF-9614-B4A8767CA74C}">
            <xm:f>NOT(ISERROR(SEARCH($V$8,V55)))</xm:f>
            <xm:f>$V$8</xm:f>
            <x14:dxf>
              <fill>
                <patternFill>
                  <bgColor rgb="FF00B050"/>
                </patternFill>
              </fill>
            </x14:dxf>
          </x14:cfRule>
          <xm:sqref>V55</xm:sqref>
        </x14:conditionalFormatting>
        <x14:conditionalFormatting xmlns:xm="http://schemas.microsoft.com/office/excel/2006/main">
          <x14:cfRule type="containsText" priority="208" operator="containsText" id="{D0D7C8DA-56BD-431B-B9CA-D834ACFA8091}">
            <xm:f>NOT(ISERROR(SEARCH($X$8,X55)))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X55</xm:sqref>
        </x14:conditionalFormatting>
        <x14:conditionalFormatting xmlns:xm="http://schemas.microsoft.com/office/excel/2006/main">
          <x14:cfRule type="containsText" priority="207" operator="containsText" id="{DFF07675-F7D8-4731-B30B-6D336EE043D4}">
            <xm:f>NOT(ISERROR(SEARCH($W$8,W55)))</xm:f>
            <xm:f>$W$8</xm:f>
            <x14:dxf>
              <fill>
                <patternFill>
                  <bgColor rgb="FFFF0000"/>
                </patternFill>
              </fill>
            </x14:dxf>
          </x14:cfRule>
          <xm:sqref>W55</xm:sqref>
        </x14:conditionalFormatting>
        <x14:conditionalFormatting xmlns:xm="http://schemas.microsoft.com/office/excel/2006/main">
          <x14:cfRule type="containsText" priority="205" operator="containsText" id="{4CC61E25-3149-444E-9C20-60C148C68CB3}">
            <xm:f>NOT(ISERROR(SEARCH($U$8,U55)))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206" operator="containsText" id="{58DBC856-6A10-4D86-99AA-A6539F47032B}">
            <xm:f>NOT(ISERROR(SEARCH($W$8,U55)))</xm:f>
            <xm:f>$W$8</xm:f>
            <x14:dxf>
              <fill>
                <patternFill>
                  <bgColor rgb="FFFF0000"/>
                </patternFill>
              </fill>
            </x14:dxf>
          </x14:cfRule>
          <xm:sqref>U55</xm:sqref>
        </x14:conditionalFormatting>
        <x14:conditionalFormatting xmlns:xm="http://schemas.microsoft.com/office/excel/2006/main">
          <x14:cfRule type="containsText" priority="194" operator="containsText" id="{A7A53CE2-8BC9-4870-867C-3D9688CBC26B}">
            <xm:f>NOT(ISERROR(SEARCH($V$8,V106)))</xm:f>
            <xm:f>$V$8</xm:f>
            <x14:dxf>
              <fill>
                <patternFill>
                  <bgColor rgb="FF00B050"/>
                </patternFill>
              </fill>
            </x14:dxf>
          </x14:cfRule>
          <xm:sqref>V106</xm:sqref>
        </x14:conditionalFormatting>
        <x14:conditionalFormatting xmlns:xm="http://schemas.microsoft.com/office/excel/2006/main">
          <x14:cfRule type="containsText" priority="193" operator="containsText" id="{B3984220-F8A5-400A-AD68-60FD8CE3CFC9}">
            <xm:f>NOT(ISERROR(SEARCH($X$8,X106)))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X106</xm:sqref>
        </x14:conditionalFormatting>
        <x14:conditionalFormatting xmlns:xm="http://schemas.microsoft.com/office/excel/2006/main">
          <x14:cfRule type="containsText" priority="192" operator="containsText" id="{F2837E23-00E8-40BE-BDF1-0A649B15BE8C}">
            <xm:f>NOT(ISERROR(SEARCH($W$8,W106)))</xm:f>
            <xm:f>$W$8</xm:f>
            <x14:dxf>
              <fill>
                <patternFill>
                  <bgColor rgb="FFFF0000"/>
                </patternFill>
              </fill>
            </x14:dxf>
          </x14:cfRule>
          <xm:sqref>W106</xm:sqref>
        </x14:conditionalFormatting>
        <x14:conditionalFormatting xmlns:xm="http://schemas.microsoft.com/office/excel/2006/main">
          <x14:cfRule type="containsText" priority="190" operator="containsText" id="{07E0DEC8-083E-4FD6-9AE3-AEBAD5AB5167}">
            <xm:f>NOT(ISERROR(SEARCH($U$8,U106)))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191" operator="containsText" id="{F0E31CAE-EFDF-40F9-AD93-9973E35DE548}">
            <xm:f>NOT(ISERROR(SEARCH($W$8,U106)))</xm:f>
            <xm:f>$W$8</xm:f>
            <x14:dxf>
              <fill>
                <patternFill>
                  <bgColor rgb="FFFF0000"/>
                </patternFill>
              </fill>
            </x14:dxf>
          </x14:cfRule>
          <xm:sqref>U106</xm:sqref>
        </x14:conditionalFormatting>
        <x14:conditionalFormatting xmlns:xm="http://schemas.microsoft.com/office/excel/2006/main">
          <x14:cfRule type="containsText" priority="179" operator="containsText" id="{6707CE7D-3D51-48A5-9223-95E372C5A270}">
            <xm:f>NOT(ISERROR(SEARCH($V$8,V146)))</xm:f>
            <xm:f>$V$8</xm:f>
            <x14:dxf>
              <fill>
                <patternFill>
                  <bgColor rgb="FF00B050"/>
                </patternFill>
              </fill>
            </x14:dxf>
          </x14:cfRule>
          <xm:sqref>V146</xm:sqref>
        </x14:conditionalFormatting>
        <x14:conditionalFormatting xmlns:xm="http://schemas.microsoft.com/office/excel/2006/main">
          <x14:cfRule type="containsText" priority="178" operator="containsText" id="{AA128894-0E9E-44C0-AB36-66AF887A376A}">
            <xm:f>NOT(ISERROR(SEARCH($X$8,X146)))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X146</xm:sqref>
        </x14:conditionalFormatting>
        <x14:conditionalFormatting xmlns:xm="http://schemas.microsoft.com/office/excel/2006/main">
          <x14:cfRule type="containsText" priority="177" operator="containsText" id="{D9FB843D-82AE-4DED-8334-AD587994BC2F}">
            <xm:f>NOT(ISERROR(SEARCH($W$8,W146)))</xm:f>
            <xm:f>$W$8</xm:f>
            <x14:dxf>
              <fill>
                <patternFill>
                  <bgColor rgb="FFFF0000"/>
                </patternFill>
              </fill>
            </x14:dxf>
          </x14:cfRule>
          <xm:sqref>W146</xm:sqref>
        </x14:conditionalFormatting>
        <x14:conditionalFormatting xmlns:xm="http://schemas.microsoft.com/office/excel/2006/main">
          <x14:cfRule type="containsText" priority="175" operator="containsText" id="{3F0F6820-77F2-4CB5-A07A-BF89DEE7E359}">
            <xm:f>NOT(ISERROR(SEARCH($U$8,U146)))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176" operator="containsText" id="{108228E3-5285-4E32-A647-85F5061C4E90}">
            <xm:f>NOT(ISERROR(SEARCH($W$8,U146)))</xm:f>
            <xm:f>$W$8</xm:f>
            <x14:dxf>
              <fill>
                <patternFill>
                  <bgColor rgb="FFFF0000"/>
                </patternFill>
              </fill>
            </x14:dxf>
          </x14:cfRule>
          <xm:sqref>U146</xm:sqref>
        </x14:conditionalFormatting>
        <x14:conditionalFormatting xmlns:xm="http://schemas.microsoft.com/office/excel/2006/main">
          <x14:cfRule type="containsText" priority="134" operator="containsText" id="{002FF0DA-DD66-4DBB-A687-504B571DD4D2}">
            <xm:f>NOT(ISERROR(SEARCH($V$8,V12)))</xm:f>
            <xm:f>$V$8</xm:f>
            <x14:dxf>
              <fill>
                <patternFill>
                  <bgColor rgb="FF00B050"/>
                </patternFill>
              </fill>
            </x14:dxf>
          </x14:cfRule>
          <xm:sqref>V12:V35</xm:sqref>
        </x14:conditionalFormatting>
        <x14:conditionalFormatting xmlns:xm="http://schemas.microsoft.com/office/excel/2006/main">
          <x14:cfRule type="containsText" priority="133" operator="containsText" id="{5A756BF7-C235-425E-A702-D5F94329D132}">
            <xm:f>NOT(ISERROR(SEARCH($X$8,X12)))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X12:X35</xm:sqref>
        </x14:conditionalFormatting>
        <x14:conditionalFormatting xmlns:xm="http://schemas.microsoft.com/office/excel/2006/main">
          <x14:cfRule type="containsText" priority="132" operator="containsText" id="{7D6BA1EC-7619-4B2C-92D7-AF241A5AC797}">
            <xm:f>NOT(ISERROR(SEARCH($W$8,W12)))</xm:f>
            <xm:f>$W$8</xm:f>
            <x14:dxf>
              <fill>
                <patternFill>
                  <bgColor rgb="FFFF0000"/>
                </patternFill>
              </fill>
            </x14:dxf>
          </x14:cfRule>
          <xm:sqref>W12:W35</xm:sqref>
        </x14:conditionalFormatting>
        <x14:conditionalFormatting xmlns:xm="http://schemas.microsoft.com/office/excel/2006/main">
          <x14:cfRule type="containsText" priority="130" operator="containsText" id="{FB07CB67-9C69-4868-868D-52BE8A6FA3A7}">
            <xm:f>NOT(ISERROR(SEARCH($U$8,U12)))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131" operator="containsText" id="{13CAD761-E049-44B8-A918-DAC70FB00FDA}">
            <xm:f>NOT(ISERROR(SEARCH($W$8,U12)))</xm:f>
            <xm:f>$W$8</xm:f>
            <x14:dxf>
              <fill>
                <patternFill>
                  <bgColor rgb="FFFF0000"/>
                </patternFill>
              </fill>
            </x14:dxf>
          </x14:cfRule>
          <xm:sqref>U12:U35</xm:sqref>
        </x14:conditionalFormatting>
        <x14:conditionalFormatting xmlns:xm="http://schemas.microsoft.com/office/excel/2006/main">
          <x14:cfRule type="containsText" priority="119" operator="containsText" id="{BD9C9811-819F-419F-84EE-F0AB230C1B6B}">
            <xm:f>NOT(ISERROR(SEARCH($V$8,V340)))</xm:f>
            <xm:f>$V$8</xm:f>
            <x14:dxf>
              <fill>
                <patternFill>
                  <bgColor rgb="FF00B050"/>
                </patternFill>
              </fill>
            </x14:dxf>
          </x14:cfRule>
          <xm:sqref>V340:V345</xm:sqref>
        </x14:conditionalFormatting>
        <x14:conditionalFormatting xmlns:xm="http://schemas.microsoft.com/office/excel/2006/main">
          <x14:cfRule type="containsText" priority="118" operator="containsText" id="{409735C4-D322-40F4-8DEC-07B867ED2A7B}">
            <xm:f>NOT(ISERROR(SEARCH($X$8,X340)))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X340:X345</xm:sqref>
        </x14:conditionalFormatting>
        <x14:conditionalFormatting xmlns:xm="http://schemas.microsoft.com/office/excel/2006/main">
          <x14:cfRule type="containsText" priority="117" operator="containsText" id="{F75AE101-0964-483B-AA1D-1808CA73F93C}">
            <xm:f>NOT(ISERROR(SEARCH($W$8,W340)))</xm:f>
            <xm:f>$W$8</xm:f>
            <x14:dxf>
              <fill>
                <patternFill>
                  <bgColor rgb="FFFF0000"/>
                </patternFill>
              </fill>
            </x14:dxf>
          </x14:cfRule>
          <xm:sqref>W340:W345</xm:sqref>
        </x14:conditionalFormatting>
        <x14:conditionalFormatting xmlns:xm="http://schemas.microsoft.com/office/excel/2006/main">
          <x14:cfRule type="containsText" priority="115" operator="containsText" id="{97094F03-71F8-4996-B0C4-B356AA8A31C8}">
            <xm:f>NOT(ISERROR(SEARCH($U$8,U340)))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116" operator="containsText" id="{40B38A2F-B181-4C73-9104-577A1E12D322}">
            <xm:f>NOT(ISERROR(SEARCH($W$8,U340)))</xm:f>
            <xm:f>$W$8</xm:f>
            <x14:dxf>
              <fill>
                <patternFill>
                  <bgColor rgb="FFFF0000"/>
                </patternFill>
              </fill>
            </x14:dxf>
          </x14:cfRule>
          <xm:sqref>U340:U345</xm:sqref>
        </x14:conditionalFormatting>
        <x14:conditionalFormatting xmlns:xm="http://schemas.microsoft.com/office/excel/2006/main">
          <x14:cfRule type="containsText" priority="104" operator="containsText" id="{F50365B2-D207-4EE5-8CCA-72FFB10362C8}">
            <xm:f>NOT(ISERROR(SEARCH($V$8,V375)))</xm:f>
            <xm:f>$V$8</xm:f>
            <x14:dxf>
              <fill>
                <patternFill>
                  <bgColor rgb="FF00B050"/>
                </patternFill>
              </fill>
            </x14:dxf>
          </x14:cfRule>
          <xm:sqref>V375:V381</xm:sqref>
        </x14:conditionalFormatting>
        <x14:conditionalFormatting xmlns:xm="http://schemas.microsoft.com/office/excel/2006/main">
          <x14:cfRule type="containsText" priority="103" operator="containsText" id="{4284EA94-65C3-4B03-AE33-E835B534E516}">
            <xm:f>NOT(ISERROR(SEARCH($X$8,X375)))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X375:X381</xm:sqref>
        </x14:conditionalFormatting>
        <x14:conditionalFormatting xmlns:xm="http://schemas.microsoft.com/office/excel/2006/main">
          <x14:cfRule type="containsText" priority="102" operator="containsText" id="{0768BA6A-1860-48BC-83BC-E2BD51F68BBD}">
            <xm:f>NOT(ISERROR(SEARCH($W$8,W375)))</xm:f>
            <xm:f>$W$8</xm:f>
            <x14:dxf>
              <fill>
                <patternFill>
                  <bgColor rgb="FFFF0000"/>
                </patternFill>
              </fill>
            </x14:dxf>
          </x14:cfRule>
          <xm:sqref>W375:W381</xm:sqref>
        </x14:conditionalFormatting>
        <x14:conditionalFormatting xmlns:xm="http://schemas.microsoft.com/office/excel/2006/main">
          <x14:cfRule type="containsText" priority="100" operator="containsText" id="{F1D19942-D0E1-45B5-AF91-7F5FC7985E26}">
            <xm:f>NOT(ISERROR(SEARCH($U$8,U375)))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101" operator="containsText" id="{011AC4D2-3C23-48DF-8ABE-F8989A009845}">
            <xm:f>NOT(ISERROR(SEARCH($W$8,U375)))</xm:f>
            <xm:f>$W$8</xm:f>
            <x14:dxf>
              <fill>
                <patternFill>
                  <bgColor rgb="FFFF0000"/>
                </patternFill>
              </fill>
            </x14:dxf>
          </x14:cfRule>
          <xm:sqref>U375:U381</xm:sqref>
        </x14:conditionalFormatting>
        <x14:conditionalFormatting xmlns:xm="http://schemas.microsoft.com/office/excel/2006/main">
          <x14:cfRule type="containsText" priority="86" operator="containsText" id="{D65DEAA2-BA71-48DF-AE7F-9119CBBD2C2B}">
            <xm:f>NOT(ISERROR(SEARCH($V$8,V128)))</xm:f>
            <xm:f>$V$8</xm:f>
            <x14:dxf>
              <fill>
                <patternFill>
                  <bgColor rgb="FF00B050"/>
                </patternFill>
              </fill>
            </x14:dxf>
          </x14:cfRule>
          <xm:sqref>V128</xm:sqref>
        </x14:conditionalFormatting>
        <x14:conditionalFormatting xmlns:xm="http://schemas.microsoft.com/office/excel/2006/main">
          <x14:cfRule type="containsText" priority="85" operator="containsText" id="{547D0C06-7225-4E6B-ABC3-90EFB0FC60AD}">
            <xm:f>NOT(ISERROR(SEARCH($X$8,X128)))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X128</xm:sqref>
        </x14:conditionalFormatting>
        <x14:conditionalFormatting xmlns:xm="http://schemas.microsoft.com/office/excel/2006/main">
          <x14:cfRule type="containsText" priority="84" operator="containsText" id="{507B8CD8-5725-4474-BB55-DB33EE8CE13E}">
            <xm:f>NOT(ISERROR(SEARCH($W$8,W128)))</xm:f>
            <xm:f>$W$8</xm:f>
            <x14:dxf>
              <fill>
                <patternFill>
                  <bgColor rgb="FFFF0000"/>
                </patternFill>
              </fill>
            </x14:dxf>
          </x14:cfRule>
          <xm:sqref>W128</xm:sqref>
        </x14:conditionalFormatting>
        <x14:conditionalFormatting xmlns:xm="http://schemas.microsoft.com/office/excel/2006/main">
          <x14:cfRule type="containsText" priority="82" operator="containsText" id="{55E22B08-B5F7-4F3F-B064-D9E8966D2079}">
            <xm:f>NOT(ISERROR(SEARCH($U$8,U128)))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83" operator="containsText" id="{B632397D-F79F-402F-8047-5BD4CA4D9EB5}">
            <xm:f>NOT(ISERROR(SEARCH($W$8,U128)))</xm:f>
            <xm:f>$W$8</xm:f>
            <x14:dxf>
              <fill>
                <patternFill>
                  <bgColor rgb="FFFF0000"/>
                </patternFill>
              </fill>
            </x14:dxf>
          </x14:cfRule>
          <xm:sqref>U128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</sheetPr>
  <dimension ref="A1:BJ745"/>
  <sheetViews>
    <sheetView showOutlineSymbols="0" zoomScale="66" zoomScaleNormal="66" workbookViewId="0">
      <selection activeCell="W87" sqref="W87"/>
    </sheetView>
  </sheetViews>
  <sheetFormatPr defaultRowHeight="15" outlineLevelRow="2" outlineLevelCol="1" x14ac:dyDescent="0.25"/>
  <cols>
    <col min="1" max="1" width="1.140625" style="76" customWidth="1"/>
    <col min="2" max="2" width="4.7109375" style="76" customWidth="1"/>
    <col min="3" max="3" width="42.140625" style="165" customWidth="1"/>
    <col min="4" max="4" width="1.42578125" style="76" customWidth="1"/>
    <col min="5" max="5" width="13.5703125" style="77" customWidth="1"/>
    <col min="6" max="6" width="11" style="77" customWidth="1"/>
    <col min="7" max="7" width="12.5703125" style="77" customWidth="1"/>
    <col min="8" max="8" width="10" style="77" customWidth="1"/>
    <col min="9" max="9" width="13" style="77" customWidth="1"/>
    <col min="10" max="10" width="0.85546875" style="76" customWidth="1"/>
    <col min="11" max="14" width="6.5703125" style="81" customWidth="1" outlineLevel="1"/>
    <col min="15" max="15" width="2.85546875" customWidth="1"/>
    <col min="16" max="16" width="4.7109375" style="76" customWidth="1"/>
    <col min="17" max="17" width="5" style="76" customWidth="1"/>
    <col min="18" max="46" width="9.140625" style="76"/>
    <col min="47" max="47" width="7.85546875" style="76" customWidth="1"/>
    <col min="48" max="16384" width="9.140625" style="76"/>
  </cols>
  <sheetData>
    <row r="1" spans="1:62" x14ac:dyDescent="0.25">
      <c r="K1" s="96"/>
      <c r="L1" s="96"/>
      <c r="M1" s="96"/>
      <c r="N1" s="96"/>
      <c r="O1" s="77"/>
    </row>
    <row r="2" spans="1:62" ht="27" x14ac:dyDescent="0.25">
      <c r="B2" s="93" t="s">
        <v>1338</v>
      </c>
      <c r="C2" s="166"/>
      <c r="D2" s="84"/>
      <c r="E2" s="84"/>
      <c r="F2" s="84"/>
      <c r="G2" s="84"/>
      <c r="H2" s="84"/>
      <c r="I2" s="84"/>
      <c r="J2" s="84"/>
      <c r="K2" s="97"/>
      <c r="L2" s="97"/>
      <c r="M2" s="97"/>
      <c r="N2" s="97"/>
      <c r="O2" s="84"/>
      <c r="P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</row>
    <row r="3" spans="1:62" ht="22.5" x14ac:dyDescent="0.25">
      <c r="B3" s="82"/>
      <c r="C3" s="167"/>
      <c r="D3" s="82"/>
      <c r="E3" s="82"/>
      <c r="F3" s="82"/>
      <c r="G3" s="82"/>
      <c r="H3" s="82"/>
      <c r="I3" s="82"/>
      <c r="J3" s="82"/>
      <c r="K3" s="96"/>
      <c r="L3" s="96"/>
      <c r="M3" s="96"/>
      <c r="N3" s="96"/>
      <c r="O3" s="77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</row>
    <row r="4" spans="1:62" ht="25.5" x14ac:dyDescent="0.35">
      <c r="C4" s="168"/>
      <c r="E4" s="83"/>
      <c r="G4" s="83"/>
      <c r="H4" s="83"/>
      <c r="I4" s="83"/>
      <c r="K4" s="96"/>
      <c r="L4" s="96"/>
      <c r="M4" s="96"/>
      <c r="N4" s="96"/>
      <c r="O4" s="77"/>
      <c r="AC4" s="135"/>
    </row>
    <row r="5" spans="1:62" ht="51" x14ac:dyDescent="0.25">
      <c r="B5" s="78" t="s">
        <v>2</v>
      </c>
      <c r="C5" s="169" t="s">
        <v>0</v>
      </c>
      <c r="E5" s="18" t="s">
        <v>35</v>
      </c>
      <c r="F5" s="18" t="s">
        <v>34</v>
      </c>
      <c r="G5" s="18" t="s">
        <v>33</v>
      </c>
      <c r="H5" s="75" t="str">
        <f>'ЕФЕКТИВНІСТЬ І півріччя 2020'!R7</f>
        <v>ЕВ+П</v>
      </c>
      <c r="I5" s="75" t="s">
        <v>17</v>
      </c>
      <c r="K5" s="96"/>
      <c r="L5" s="96"/>
      <c r="M5" s="96"/>
      <c r="N5" s="96"/>
      <c r="O5" s="77"/>
      <c r="Q5" s="94" t="s">
        <v>36</v>
      </c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G5" s="94" t="s">
        <v>37</v>
      </c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W5" s="94" t="s">
        <v>131</v>
      </c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</row>
    <row r="6" spans="1:62" s="85" customFormat="1" ht="11.25" customHeight="1" x14ac:dyDescent="0.4">
      <c r="A6" s="87"/>
      <c r="B6" s="88"/>
      <c r="C6" s="170"/>
      <c r="D6" s="89"/>
      <c r="E6" s="90"/>
      <c r="F6" s="91"/>
      <c r="G6" s="91"/>
      <c r="H6" s="92"/>
      <c r="I6" s="92"/>
      <c r="K6" s="96"/>
      <c r="L6" s="96"/>
      <c r="M6" s="96"/>
      <c r="N6" s="96"/>
      <c r="O6" s="77"/>
    </row>
    <row r="7" spans="1:62" s="85" customFormat="1" ht="6.75" customHeight="1" x14ac:dyDescent="0.4">
      <c r="A7" s="87"/>
      <c r="B7" s="88"/>
      <c r="C7" s="170"/>
      <c r="D7" s="89"/>
      <c r="E7" s="90"/>
      <c r="F7" s="91"/>
      <c r="G7" s="91"/>
      <c r="H7" s="92"/>
      <c r="I7" s="92"/>
      <c r="K7" s="96"/>
      <c r="L7" s="96"/>
      <c r="M7" s="96"/>
      <c r="N7" s="96"/>
      <c r="O7"/>
    </row>
    <row r="8" spans="1:62" ht="30.75" x14ac:dyDescent="0.45">
      <c r="A8" s="86"/>
      <c r="B8" s="37" t="s">
        <v>39</v>
      </c>
      <c r="C8" s="171" t="s">
        <v>22</v>
      </c>
      <c r="E8" s="79">
        <f>SUM(E9:E32)</f>
        <v>1116185.3999999999</v>
      </c>
      <c r="F8" s="72">
        <f>SUM(F9:F32)</f>
        <v>114040.49482000001</v>
      </c>
      <c r="G8" s="79">
        <f>SUM(G9:G32)</f>
        <v>609</v>
      </c>
      <c r="H8" s="74"/>
      <c r="I8" s="74"/>
      <c r="K8" s="98"/>
      <c r="L8" s="98"/>
      <c r="M8" s="98"/>
      <c r="N8" s="98"/>
    </row>
    <row r="9" spans="1:62" x14ac:dyDescent="0.25">
      <c r="B9" s="2">
        <v>1</v>
      </c>
      <c r="C9" s="164" t="str">
        <f>'ЕФЕКТИВНІСТЬ І півріччя 2020'!C12</f>
        <v>Вінницький апеляційний суд в апеляційному окрузі</v>
      </c>
      <c r="E9" s="157">
        <f>'ЕФЕКТИВНІСТЬ І півріччя 2020'!K12</f>
        <v>43499.199999999997</v>
      </c>
      <c r="F9" s="158">
        <f>'ЕФЕКТИВНІСТЬ І півріччя 2020'!E12</f>
        <v>4794.6213600000001</v>
      </c>
      <c r="G9" s="157">
        <f>'ЕФЕКТИВНІСТЬ І півріччя 2020'!N12</f>
        <v>27.7</v>
      </c>
      <c r="H9" s="64">
        <f>'ЕФЕКТИВНІСТЬ І півріччя 2020'!R12</f>
        <v>0.37</v>
      </c>
      <c r="I9" s="64">
        <f>'ЕФЕКТИВНІСТЬ І півріччя 2020'!Q12</f>
        <v>0.63</v>
      </c>
      <c r="K9" s="117">
        <f>'ЕФЕКТИВНІСТЬ І півріччя 2020'!U12</f>
        <v>0</v>
      </c>
      <c r="L9" s="120" t="str">
        <f>'ЕФЕКТИВНІСТЬ І півріччя 2020'!V12</f>
        <v>АА</v>
      </c>
      <c r="M9" s="117">
        <f>'ЕФЕКТИВНІСТЬ І півріччя 2020'!W12</f>
        <v>0</v>
      </c>
      <c r="N9" s="119">
        <f>'ЕФЕКТИВНІСТЬ І півріччя 2020'!X12</f>
        <v>0</v>
      </c>
    </row>
    <row r="10" spans="1:62" x14ac:dyDescent="0.25">
      <c r="B10" s="2">
        <v>2</v>
      </c>
      <c r="C10" s="164" t="str">
        <f>'ЕФЕКТИВНІСТЬ І півріччя 2020'!C13</f>
        <v>Волинський апеляційний суд в апеляційному окрузі</v>
      </c>
      <c r="E10" s="157">
        <f>'ЕФЕКТИВНІСТЬ І півріччя 2020'!K13</f>
        <v>27124</v>
      </c>
      <c r="F10" s="158">
        <f>'ЕФЕКТИВНІСТЬ І півріччя 2020'!E13</f>
        <v>2248.8178800000001</v>
      </c>
      <c r="G10" s="157">
        <f>'ЕФЕКТИВНІСТЬ І півріччя 2020'!N13</f>
        <v>14.4</v>
      </c>
      <c r="H10" s="64">
        <f>'ЕФЕКТИВНІСТЬ І півріччя 2020'!R13</f>
        <v>7.0000000000000007E-2</v>
      </c>
      <c r="I10" s="64">
        <f>'ЕФЕКТИВНІСТЬ І півріччя 2020'!Q13</f>
        <v>-5.0000000000000031E-2</v>
      </c>
      <c r="K10" s="117">
        <f>'ЕФЕКТИВНІСТЬ І півріччя 2020'!U13</f>
        <v>0</v>
      </c>
      <c r="L10" s="120">
        <f>'ЕФЕКТИВНІСТЬ І півріччя 2020'!V13</f>
        <v>0</v>
      </c>
      <c r="M10" s="118">
        <f>'ЕФЕКТИВНІСТЬ І півріччя 2020'!W13</f>
        <v>0</v>
      </c>
      <c r="N10" s="119" t="str">
        <f>'ЕФЕКТИВНІСТЬ І півріччя 2020'!X13</f>
        <v>ВА</v>
      </c>
    </row>
    <row r="11" spans="1:62" x14ac:dyDescent="0.25">
      <c r="B11" s="2">
        <v>3</v>
      </c>
      <c r="C11" s="164" t="str">
        <f>'ЕФЕКТИВНІСТЬ І півріччя 2020'!C14</f>
        <v>Дніпровський апеляційний суд в апеляційному окрузі</v>
      </c>
      <c r="E11" s="157">
        <f>'ЕФЕКТИВНІСТЬ І півріччя 2020'!K14</f>
        <v>62896</v>
      </c>
      <c r="F11" s="158">
        <f>'ЕФЕКТИВНІСТЬ І півріччя 2020'!E14</f>
        <v>9586.3153399999992</v>
      </c>
      <c r="G11" s="157">
        <f>'ЕФЕКТИВНІСТЬ І півріччя 2020'!N14</f>
        <v>34.299999999999997</v>
      </c>
      <c r="H11" s="64">
        <f>'ЕФЕКТИВНІСТЬ І півріччя 2020'!R14</f>
        <v>1.1000000000000001</v>
      </c>
      <c r="I11" s="64">
        <f>'ЕФЕКТИВНІСТЬ І півріччя 2020'!Q14</f>
        <v>0.18000000000000002</v>
      </c>
      <c r="K11" s="117">
        <f>'ЕФЕКТИВНІСТЬ І півріччя 2020'!U14</f>
        <v>0</v>
      </c>
      <c r="L11" s="120" t="str">
        <f>'ЕФЕКТИВНІСТЬ І півріччя 2020'!V14</f>
        <v>АА</v>
      </c>
      <c r="M11" s="117">
        <f>'ЕФЕКТИВНІСТЬ І півріччя 2020'!W14</f>
        <v>0</v>
      </c>
      <c r="N11" s="119">
        <f>'ЕФЕКТИВНІСТЬ І півріччя 2020'!X14</f>
        <v>0</v>
      </c>
    </row>
    <row r="12" spans="1:62" x14ac:dyDescent="0.25">
      <c r="B12" s="2">
        <v>4</v>
      </c>
      <c r="C12" s="164" t="str">
        <f>'ЕФЕКТИВНІСТЬ І півріччя 2020'!C15</f>
        <v>Донецький апеляційний суд в апеляційному окрузі</v>
      </c>
      <c r="E12" s="157">
        <f>'ЕФЕКТИВНІСТЬ І півріччя 2020'!K15</f>
        <v>72898.100000000006</v>
      </c>
      <c r="F12" s="158">
        <f>'ЕФЕКТИВНІСТЬ І півріччя 2020'!E15</f>
        <v>5597.2601599999998</v>
      </c>
      <c r="G12" s="157">
        <f>'ЕФЕКТИВНІСТЬ І півріччя 2020'!N15</f>
        <v>45.4</v>
      </c>
      <c r="H12" s="64">
        <f>'ЕФЕКТИВНІСТЬ І півріччя 2020'!R15</f>
        <v>-0.16</v>
      </c>
      <c r="I12" s="64">
        <f>'ЕФЕКТИВНІСТЬ І півріччя 2020'!Q15</f>
        <v>0.42</v>
      </c>
      <c r="K12" s="117" t="str">
        <f>'ЕФЕКТИВНІСТЬ І півріччя 2020'!U15</f>
        <v>АВ</v>
      </c>
      <c r="L12" s="120">
        <f>'ЕФЕКТИВНІСТЬ І півріччя 2020'!V15</f>
        <v>0</v>
      </c>
      <c r="M12" s="118">
        <f>'ЕФЕКТИВНІСТЬ І півріччя 2020'!W15</f>
        <v>0</v>
      </c>
      <c r="N12" s="119">
        <f>'ЕФЕКТИВНІСТЬ І півріччя 2020'!X15</f>
        <v>0</v>
      </c>
    </row>
    <row r="13" spans="1:62" ht="28.5" customHeight="1" x14ac:dyDescent="0.25">
      <c r="B13" s="2">
        <v>5</v>
      </c>
      <c r="C13" s="164" t="str">
        <f>'ЕФЕКТИВНІСТЬ І півріччя 2020'!C16</f>
        <v>Житомирський апеляційний суд в апеляційному окрузі</v>
      </c>
      <c r="E13" s="157">
        <f>'ЕФЕКТИВНІСТЬ І півріччя 2020'!K16</f>
        <v>38341.9</v>
      </c>
      <c r="F13" s="158">
        <f>'ЕФЕКТИВНІСТЬ І півріччя 2020'!E16</f>
        <v>3541.6888399999998</v>
      </c>
      <c r="G13" s="157">
        <f>'ЕФЕКТИВНІСТЬ І півріччя 2020'!N16</f>
        <v>18</v>
      </c>
      <c r="H13" s="64">
        <f>'ЕФЕКТИВНІСТЬ І півріччя 2020'!R16</f>
        <v>0.39</v>
      </c>
      <c r="I13" s="64">
        <f>'ЕФЕКТИВНІСТЬ І півріччя 2020'!Q16</f>
        <v>0.18999999999999995</v>
      </c>
      <c r="K13" s="117">
        <f>'ЕФЕКТИВНІСТЬ І півріччя 2020'!U16</f>
        <v>0</v>
      </c>
      <c r="L13" s="120" t="str">
        <f>'ЕФЕКТИВНІСТЬ І півріччя 2020'!V16</f>
        <v>АА</v>
      </c>
      <c r="M13" s="118">
        <f>'ЕФЕКТИВНІСТЬ І півріччя 2020'!W16</f>
        <v>0</v>
      </c>
      <c r="N13" s="119">
        <f>'ЕФЕКТИВНІСТЬ І півріччя 2020'!X16</f>
        <v>0</v>
      </c>
    </row>
    <row r="14" spans="1:62" x14ac:dyDescent="0.25">
      <c r="B14" s="2">
        <v>6</v>
      </c>
      <c r="C14" s="164" t="str">
        <f>'ЕФЕКТИВНІСТЬ І півріччя 2020'!C17</f>
        <v>Закарпатський апеляційний суд в апеляційному окрузі</v>
      </c>
      <c r="E14" s="157">
        <f>'ЕФЕКТИВНІСТЬ І півріччя 2020'!K17</f>
        <v>22607.900000000005</v>
      </c>
      <c r="F14" s="158">
        <f>'ЕФЕКТИВНІСТЬ І півріччя 2020'!E17</f>
        <v>2282.6609400000002</v>
      </c>
      <c r="G14" s="157">
        <f>'ЕФЕКТИВНІСТЬ І півріччя 2020'!N17</f>
        <v>13.3</v>
      </c>
      <c r="H14" s="64">
        <f>'ЕФЕКТИВНІСТЬ І півріччя 2020'!R17</f>
        <v>0.31</v>
      </c>
      <c r="I14" s="64">
        <f>'ЕФЕКТИВНІСТЬ І півріччя 2020'!Q17</f>
        <v>-1.79</v>
      </c>
      <c r="K14" s="117">
        <f>'ЕФЕКТИВНІСТЬ І півріччя 2020'!U17</f>
        <v>0</v>
      </c>
      <c r="L14" s="120">
        <f>'ЕФЕКТИВНІСТЬ І півріччя 2020'!V17</f>
        <v>0</v>
      </c>
      <c r="M14" s="118">
        <f>'ЕФЕКТИВНІСТЬ І півріччя 2020'!W17</f>
        <v>0</v>
      </c>
      <c r="N14" s="119" t="str">
        <f>'ЕФЕКТИВНІСТЬ І півріччя 2020'!X17</f>
        <v>ВА</v>
      </c>
    </row>
    <row r="15" spans="1:62" x14ac:dyDescent="0.25">
      <c r="B15" s="2">
        <v>7</v>
      </c>
      <c r="C15" s="164" t="str">
        <f>'ЕФЕКТИВНІСТЬ І півріччя 2020'!C18</f>
        <v>Запорізький апеляційний суд в апеляційному окрузі</v>
      </c>
      <c r="E15" s="157">
        <f>'ЕФЕКТИВНІСТЬ І півріччя 2020'!K18</f>
        <v>34748.500000000007</v>
      </c>
      <c r="F15" s="158">
        <f>'ЕФЕКТИВНІСТЬ І півріччя 2020'!E18</f>
        <v>6127.5709200000001</v>
      </c>
      <c r="G15" s="157">
        <f>'ЕФЕКТИВНІСТЬ І півріччя 2020'!N18</f>
        <v>18.5</v>
      </c>
      <c r="H15" s="64">
        <f>'ЕФЕКТИВНІСТЬ І півріччя 2020'!R18</f>
        <v>1.44</v>
      </c>
      <c r="I15" s="64">
        <f>'ЕФЕКТИВНІСТЬ І півріччя 2020'!Q18</f>
        <v>0.25</v>
      </c>
      <c r="K15" s="117">
        <f>'ЕФЕКТИВНІСТЬ І півріччя 2020'!U18</f>
        <v>0</v>
      </c>
      <c r="L15" s="120" t="str">
        <f>'ЕФЕКТИВНІСТЬ І півріччя 2020'!V18</f>
        <v>АА</v>
      </c>
      <c r="M15" s="118">
        <f>'ЕФЕКТИВНІСТЬ І півріччя 2020'!W18</f>
        <v>0</v>
      </c>
      <c r="N15" s="119">
        <f>'ЕФЕКТИВНІСТЬ І півріччя 2020'!X18</f>
        <v>0</v>
      </c>
    </row>
    <row r="16" spans="1:62" ht="24" x14ac:dyDescent="0.25">
      <c r="B16" s="2">
        <v>8</v>
      </c>
      <c r="C16" s="164" t="str">
        <f>'ЕФЕКТИВНІСТЬ І півріччя 2020'!C19</f>
        <v>Івано-Франківський апеляційний суд в апеляційному окрузі</v>
      </c>
      <c r="E16" s="157">
        <f>'ЕФЕКТИВНІСТЬ І півріччя 2020'!K19</f>
        <v>30849.1</v>
      </c>
      <c r="F16" s="158">
        <f>'ЕФЕКТИВНІСТЬ І півріччя 2020'!E19</f>
        <v>2301.7539400000001</v>
      </c>
      <c r="G16" s="157">
        <f>'ЕФЕКТИВНІСТЬ І півріччя 2020'!N19</f>
        <v>17</v>
      </c>
      <c r="H16" s="64">
        <f>'ЕФЕКТИВНІСТЬ І півріччя 2020'!R19</f>
        <v>-0.12</v>
      </c>
      <c r="I16" s="64">
        <f>'ЕФЕКТИВНІСТЬ І півріччя 2020'!Q19</f>
        <v>0.32000000000000006</v>
      </c>
      <c r="K16" s="117" t="str">
        <f>'ЕФЕКТИВНІСТЬ І півріччя 2020'!U19</f>
        <v>АВ</v>
      </c>
      <c r="L16" s="120">
        <f>'ЕФЕКТИВНІСТЬ І півріччя 2020'!V19</f>
        <v>0</v>
      </c>
      <c r="M16" s="118">
        <f>'ЕФЕКТИВНІСТЬ І півріччя 2020'!W19</f>
        <v>0</v>
      </c>
      <c r="N16" s="119">
        <f>'ЕФЕКТИВНІСТЬ І півріччя 2020'!X19</f>
        <v>0</v>
      </c>
    </row>
    <row r="17" spans="2:14" s="76" customFormat="1" ht="24" x14ac:dyDescent="0.25">
      <c r="B17" s="2">
        <v>9</v>
      </c>
      <c r="C17" s="164" t="str">
        <f>'ЕФЕКТИВНІСТЬ І півріччя 2020'!C20</f>
        <v>Кропивницький апеляційний суд в апеляційному окрузі</v>
      </c>
      <c r="E17" s="157">
        <f>'ЕФЕКТИВНІСТЬ І півріччя 2020'!K20</f>
        <v>36930.300000000003</v>
      </c>
      <c r="F17" s="158">
        <f>'ЕФЕКТИВНІСТЬ І півріччя 2020'!E20</f>
        <v>2882.85536</v>
      </c>
      <c r="G17" s="157">
        <f>'ЕФЕКТИВНІСТЬ І півріччя 2020'!N20</f>
        <v>20.2</v>
      </c>
      <c r="H17" s="64">
        <f>'ЕФЕКТИВНІСТЬ І півріччя 2020'!R20</f>
        <v>-4.0000000000000008E-2</v>
      </c>
      <c r="I17" s="64">
        <f>'ЕФЕКТИВНІСТЬ І півріччя 2020'!Q20</f>
        <v>0.32999999999999996</v>
      </c>
      <c r="K17" s="117" t="str">
        <f>'ЕФЕКТИВНІСТЬ І півріччя 2020'!U20</f>
        <v>АВ</v>
      </c>
      <c r="L17" s="120">
        <f>'ЕФЕКТИВНІСТЬ І півріччя 2020'!V20</f>
        <v>0</v>
      </c>
      <c r="M17" s="118">
        <f>'ЕФЕКТИВНІСТЬ І півріччя 2020'!W20</f>
        <v>0</v>
      </c>
      <c r="N17" s="119">
        <f>'ЕФЕКТИВНІСТЬ І півріччя 2020'!X20</f>
        <v>0</v>
      </c>
    </row>
    <row r="18" spans="2:14" s="76" customFormat="1" x14ac:dyDescent="0.25">
      <c r="B18" s="2">
        <v>10</v>
      </c>
      <c r="C18" s="164" t="str">
        <f>'ЕФЕКТИВНІСТЬ І півріччя 2020'!C21</f>
        <v>Луганський апеляційний суд в апеляційному окрузі</v>
      </c>
      <c r="E18" s="157">
        <f>'ЕФЕКТИВНІСТЬ І півріччя 2020'!K21</f>
        <v>32512.1</v>
      </c>
      <c r="F18" s="158">
        <f>'ЕФЕКТИВНІСТЬ І півріччя 2020'!E21</f>
        <v>1706.84106</v>
      </c>
      <c r="G18" s="157">
        <f>'ЕФЕКТИВНІСТЬ І півріччя 2020'!N21</f>
        <v>19.600000000000001</v>
      </c>
      <c r="H18" s="64">
        <f>'ЕФЕКТИВНІСТЬ І півріччя 2020'!R21</f>
        <v>-0.74</v>
      </c>
      <c r="I18" s="64">
        <f>'ЕФЕКТИВНІСТЬ І півріччя 2020'!Q21</f>
        <v>0.52</v>
      </c>
      <c r="K18" s="117" t="str">
        <f>'ЕФЕКТИВНІСТЬ І півріччя 2020'!U21</f>
        <v>АВ</v>
      </c>
      <c r="L18" s="120">
        <f>'ЕФЕКТИВНІСТЬ І півріччя 2020'!V21</f>
        <v>0</v>
      </c>
      <c r="M18" s="118">
        <f>'ЕФЕКТИВНІСТЬ І півріччя 2020'!W21</f>
        <v>0</v>
      </c>
      <c r="N18" s="119">
        <f>'ЕФЕКТИВНІСТЬ І півріччя 2020'!X21</f>
        <v>0</v>
      </c>
    </row>
    <row r="19" spans="2:14" s="76" customFormat="1" x14ac:dyDescent="0.25">
      <c r="B19" s="2">
        <v>11</v>
      </c>
      <c r="C19" s="164" t="str">
        <f>'ЕФЕКТИВНІСТЬ І півріччя 2020'!C22</f>
        <v>Львівський апеляційний суд в апеляційному окрузі</v>
      </c>
      <c r="E19" s="157">
        <f>'ЕФЕКТИВНІСТЬ І півріччя 2020'!K22</f>
        <v>55503.69999999999</v>
      </c>
      <c r="F19" s="158">
        <f>'ЕФЕКТИВНІСТЬ І півріччя 2020'!E22</f>
        <v>4932.8563400000003</v>
      </c>
      <c r="G19" s="157">
        <f>'ЕФЕКТИВНІСТЬ І півріччя 2020'!N22</f>
        <v>30</v>
      </c>
      <c r="H19" s="64">
        <f>'ЕФЕКТИВНІСТЬ І півріччя 2020'!R22</f>
        <v>0.18000000000000002</v>
      </c>
      <c r="I19" s="64">
        <f>'ЕФЕКТИВНІСТЬ І півріччя 2020'!Q22</f>
        <v>-0.87</v>
      </c>
      <c r="K19" s="117">
        <f>'ЕФЕКТИВНІСТЬ І півріччя 2020'!U22</f>
        <v>0</v>
      </c>
      <c r="L19" s="120">
        <f>'ЕФЕКТИВНІСТЬ І півріччя 2020'!V22</f>
        <v>0</v>
      </c>
      <c r="M19" s="118">
        <f>'ЕФЕКТИВНІСТЬ І півріччя 2020'!W22</f>
        <v>0</v>
      </c>
      <c r="N19" s="119" t="str">
        <f>'ЕФЕКТИВНІСТЬ І півріччя 2020'!X22</f>
        <v>ВА</v>
      </c>
    </row>
    <row r="20" spans="2:14" s="76" customFormat="1" ht="24" x14ac:dyDescent="0.25">
      <c r="B20" s="2">
        <v>12</v>
      </c>
      <c r="C20" s="164" t="str">
        <f>'ЕФЕКТИВНІСТЬ І півріччя 2020'!C23</f>
        <v>Миколаївський апеляційний суд в апеляційному окрузі</v>
      </c>
      <c r="E20" s="157">
        <f>'ЕФЕКТИВНІСТЬ І півріччя 2020'!K23</f>
        <v>43494.5</v>
      </c>
      <c r="F20" s="158">
        <f>'ЕФЕКТИВНІСТЬ І півріччя 2020'!E23</f>
        <v>3352.9200999999998</v>
      </c>
      <c r="G20" s="157">
        <f>'ЕФЕКТИВНІСТЬ І півріччя 2020'!N23</f>
        <v>22.5</v>
      </c>
      <c r="H20" s="64">
        <f>'ЕФЕКТИВНІСТЬ І півріччя 2020'!R23</f>
        <v>-1.999999999999999E-2</v>
      </c>
      <c r="I20" s="64">
        <f>'ЕФЕКТИВНІСТЬ І півріччя 2020'!Q23</f>
        <v>0.32999999999999996</v>
      </c>
      <c r="K20" s="117" t="str">
        <f>'ЕФЕКТИВНІСТЬ І півріччя 2020'!U23</f>
        <v>АВ</v>
      </c>
      <c r="L20" s="120">
        <f>'ЕФЕКТИВНІСТЬ І півріччя 2020'!V23</f>
        <v>0</v>
      </c>
      <c r="M20" s="118">
        <f>'ЕФЕКТИВНІСТЬ І півріччя 2020'!W23</f>
        <v>0</v>
      </c>
      <c r="N20" s="119">
        <f>'ЕФЕКТИВНІСТЬ І півріччя 2020'!X23</f>
        <v>0</v>
      </c>
    </row>
    <row r="21" spans="2:14" s="76" customFormat="1" x14ac:dyDescent="0.25">
      <c r="B21" s="2">
        <v>13</v>
      </c>
      <c r="C21" s="164" t="str">
        <f>'ЕФЕКТИВНІСТЬ І півріччя 2020'!C24</f>
        <v>Одеський апеляційний суд в апеляційному окрузі</v>
      </c>
      <c r="E21" s="157">
        <f>'ЕФЕКТИВНІСТЬ І півріччя 2020'!K24</f>
        <v>52413.399999999994</v>
      </c>
      <c r="F21" s="158">
        <f>'ЕФЕКТИВНІСТЬ І півріччя 2020'!E24</f>
        <v>7551.6115399999999</v>
      </c>
      <c r="G21" s="157">
        <f>'ЕФЕКТИВНІСТЬ І півріччя 2020'!N24</f>
        <v>25.3</v>
      </c>
      <c r="H21" s="64">
        <f>'ЕФЕКТИВНІСТЬ І півріччя 2020'!R24</f>
        <v>1.19</v>
      </c>
      <c r="I21" s="64">
        <f>'ЕФЕКТИВНІСТЬ І півріччя 2020'!Q24</f>
        <v>-0.87</v>
      </c>
      <c r="K21" s="117">
        <f>'ЕФЕКТИВНІСТЬ І півріччя 2020'!U24</f>
        <v>0</v>
      </c>
      <c r="L21" s="120">
        <f>'ЕФЕКТИВНІСТЬ І півріччя 2020'!V24</f>
        <v>0</v>
      </c>
      <c r="M21" s="118">
        <f>'ЕФЕКТИВНІСТЬ І півріччя 2020'!W24</f>
        <v>0</v>
      </c>
      <c r="N21" s="119" t="str">
        <f>'ЕФЕКТИВНІСТЬ І півріччя 2020'!X24</f>
        <v>ВА</v>
      </c>
    </row>
    <row r="22" spans="2:14" s="76" customFormat="1" x14ac:dyDescent="0.25">
      <c r="B22" s="2">
        <v>14</v>
      </c>
      <c r="C22" s="164" t="str">
        <f>'ЕФЕКТИВНІСТЬ І півріччя 2020'!C25</f>
        <v>Полтавський апеляційний суд в апеляційному окрузі</v>
      </c>
      <c r="E22" s="157">
        <f>'ЕФЕКТИВНІСТЬ І півріччя 2020'!K25</f>
        <v>46153.5</v>
      </c>
      <c r="F22" s="158">
        <f>'ЕФЕКТИВНІСТЬ І півріччя 2020'!E25</f>
        <v>3145.53656</v>
      </c>
      <c r="G22" s="157">
        <f>'ЕФЕКТИВНІСТЬ І півріччя 2020'!N25</f>
        <v>29</v>
      </c>
      <c r="H22" s="64">
        <f>'ЕФЕКТИВНІСТЬ І півріччя 2020'!R25</f>
        <v>-0.35</v>
      </c>
      <c r="I22" s="64">
        <f>'ЕФЕКТИВНІСТЬ І півріччя 2020'!Q25</f>
        <v>-0.23999999999999996</v>
      </c>
      <c r="K22" s="117">
        <f>'ЕФЕКТИВНІСТЬ І півріччя 2020'!U25</f>
        <v>0</v>
      </c>
      <c r="L22" s="120">
        <f>'ЕФЕКТИВНІСТЬ І півріччя 2020'!V25</f>
        <v>0</v>
      </c>
      <c r="M22" s="118" t="str">
        <f>'ЕФЕКТИВНІСТЬ І півріччя 2020'!W25</f>
        <v>ВВ</v>
      </c>
      <c r="N22" s="119">
        <f>'ЕФЕКТИВНІСТЬ І півріччя 2020'!X25</f>
        <v>0</v>
      </c>
    </row>
    <row r="23" spans="2:14" s="76" customFormat="1" x14ac:dyDescent="0.25">
      <c r="B23" s="2">
        <v>15</v>
      </c>
      <c r="C23" s="164" t="str">
        <f>'ЕФЕКТИВНІСТЬ І півріччя 2020'!C26</f>
        <v>Рівненський апеляційний суд в апеляційному окрузі</v>
      </c>
      <c r="E23" s="157">
        <f>'ЕФЕКТИВНІСТЬ І півріччя 2020'!K26</f>
        <v>23190.899999999998</v>
      </c>
      <c r="F23" s="158">
        <f>'ЕФЕКТИВНІСТЬ І півріччя 2020'!E26</f>
        <v>2399.4097400000001</v>
      </c>
      <c r="G23" s="157">
        <f>'ЕФЕКТИВНІСТЬ І півріччя 2020'!N26</f>
        <v>11.6</v>
      </c>
      <c r="H23" s="64">
        <f>'ЕФЕКТИВНІСТЬ І півріччя 2020'!R26</f>
        <v>0.51</v>
      </c>
      <c r="I23" s="64">
        <f>'ЕФЕКТИВНІСТЬ І півріччя 2020'!Q26</f>
        <v>-0.1</v>
      </c>
      <c r="K23" s="117">
        <f>'ЕФЕКТИВНІСТЬ І півріччя 2020'!U26</f>
        <v>0</v>
      </c>
      <c r="L23" s="120">
        <f>'ЕФЕКТИВНІСТЬ І півріччя 2020'!V26</f>
        <v>0</v>
      </c>
      <c r="M23" s="118">
        <f>'ЕФЕКТИВНІСТЬ І півріччя 2020'!W26</f>
        <v>0</v>
      </c>
      <c r="N23" s="119" t="str">
        <f>'ЕФЕКТИВНІСТЬ І півріччя 2020'!X26</f>
        <v>ВА</v>
      </c>
    </row>
    <row r="24" spans="2:14" s="76" customFormat="1" x14ac:dyDescent="0.25">
      <c r="B24" s="2">
        <v>16</v>
      </c>
      <c r="C24" s="164" t="str">
        <f>'ЕФЕКТИВНІСТЬ І півріччя 2020'!C27</f>
        <v>Сумський апеляційний суд в апеляційному окрузі</v>
      </c>
      <c r="E24" s="157">
        <f>'ЕФЕКТИВНІСТЬ І півріччя 2020'!K27</f>
        <v>22606.9</v>
      </c>
      <c r="F24" s="158">
        <f>'ЕФЕКТИВНІСТЬ І півріччя 2020'!E27</f>
        <v>3150.20714</v>
      </c>
      <c r="G24" s="157">
        <f>'ЕФЕКТИВНІСТЬ І півріччя 2020'!N27</f>
        <v>11.4</v>
      </c>
      <c r="H24" s="64">
        <f>'ЕФЕКТИВНІСТЬ І півріччя 2020'!R27</f>
        <v>1.05</v>
      </c>
      <c r="I24" s="64">
        <f>'ЕФЕКТИВНІСТЬ І півріччя 2020'!Q27</f>
        <v>-3.0000000000000027E-2</v>
      </c>
      <c r="K24" s="117">
        <f>'ЕФЕКТИВНІСТЬ І півріччя 2020'!U27</f>
        <v>0</v>
      </c>
      <c r="L24" s="120">
        <f>'ЕФЕКТИВНІСТЬ І півріччя 2020'!V27</f>
        <v>0</v>
      </c>
      <c r="M24" s="118">
        <f>'ЕФЕКТИВНІСТЬ І півріччя 2020'!W27</f>
        <v>0</v>
      </c>
      <c r="N24" s="119" t="str">
        <f>'ЕФЕКТИВНІСТЬ І півріччя 2020'!X27</f>
        <v>ВА</v>
      </c>
    </row>
    <row r="25" spans="2:14" s="76" customFormat="1" ht="24" x14ac:dyDescent="0.25">
      <c r="B25" s="2">
        <v>17</v>
      </c>
      <c r="C25" s="164" t="str">
        <f>'ЕФЕКТИВНІСТЬ І півріччя 2020'!C28</f>
        <v>Тернопільський апеляційний суд в апеляційному окрузі</v>
      </c>
      <c r="E25" s="157">
        <f>'ЕФЕКТИВНІСТЬ І півріччя 2020'!K28</f>
        <v>32983.399999999994</v>
      </c>
      <c r="F25" s="158">
        <f>'ЕФЕКТИВНІСТЬ І півріччя 2020'!E28</f>
        <v>1580.16328</v>
      </c>
      <c r="G25" s="157">
        <f>'ЕФЕКТИВНІСТЬ І півріччя 2020'!N28</f>
        <v>19.399999999999999</v>
      </c>
      <c r="H25" s="64">
        <f>'ЕФЕКТИВНІСТЬ І півріччя 2020'!R28</f>
        <v>-0.90000000000000013</v>
      </c>
      <c r="I25" s="64">
        <f>'ЕФЕКТИВНІСТЬ І півріччя 2020'!Q28</f>
        <v>0.23000000000000004</v>
      </c>
      <c r="K25" s="117" t="str">
        <f>'ЕФЕКТИВНІСТЬ І півріччя 2020'!U28</f>
        <v>АВ</v>
      </c>
      <c r="L25" s="120">
        <f>'ЕФЕКТИВНІСТЬ І півріччя 2020'!V28</f>
        <v>0</v>
      </c>
      <c r="M25" s="118">
        <f>'ЕФЕКТИВНІСТЬ І півріччя 2020'!W28</f>
        <v>0</v>
      </c>
      <c r="N25" s="119">
        <f>'ЕФЕКТИВНІСТЬ І півріччя 2020'!X28</f>
        <v>0</v>
      </c>
    </row>
    <row r="26" spans="2:14" s="76" customFormat="1" x14ac:dyDescent="0.25">
      <c r="B26" s="2">
        <v>18</v>
      </c>
      <c r="C26" s="164" t="str">
        <f>'ЕФЕКТИВНІСТЬ І півріччя 2020'!C29</f>
        <v>Харківський апеляційний суд в апеляційному окрузі</v>
      </c>
      <c r="E26" s="157">
        <f>'ЕФЕКТИВНІСТЬ І півріччя 2020'!K29</f>
        <v>70456.400000000009</v>
      </c>
      <c r="F26" s="158">
        <f>'ЕФЕКТИВНІСТЬ І півріччя 2020'!E29</f>
        <v>9114.7632799999992</v>
      </c>
      <c r="G26" s="157">
        <f>'ЕФЕКТИВНІСТЬ І півріччя 2020'!N29</f>
        <v>20.8</v>
      </c>
      <c r="H26" s="64">
        <f>'ЕФЕКТИВНІСТЬ І півріччя 2020'!R29</f>
        <v>1.9</v>
      </c>
      <c r="I26" s="64">
        <f>'ЕФЕКТИВНІСТЬ І півріччя 2020'!Q29</f>
        <v>-0.74</v>
      </c>
      <c r="K26" s="117">
        <f>'ЕФЕКТИВНІСТЬ І півріччя 2020'!U29</f>
        <v>0</v>
      </c>
      <c r="L26" s="120">
        <f>'ЕФЕКТИВНІСТЬ І півріччя 2020'!V29</f>
        <v>0</v>
      </c>
      <c r="M26" s="118">
        <f>'ЕФЕКТИВНІСТЬ І півріччя 2020'!W29</f>
        <v>0</v>
      </c>
      <c r="N26" s="119" t="str">
        <f>'ЕФЕКТИВНІСТЬ І півріччя 2020'!X29</f>
        <v>ВА</v>
      </c>
    </row>
    <row r="27" spans="2:14" s="76" customFormat="1" x14ac:dyDescent="0.25">
      <c r="B27" s="2">
        <v>19</v>
      </c>
      <c r="C27" s="164" t="str">
        <f>'ЕФЕКТИВНІСТЬ І півріччя 2020'!C30</f>
        <v>Херсонський апеляційний суд в апеляційному окрузі</v>
      </c>
      <c r="E27" s="157">
        <f>'ЕФЕКТИВНІСТЬ І півріччя 2020'!K30</f>
        <v>44818.700000000012</v>
      </c>
      <c r="F27" s="158">
        <f>'ЕФЕКТИВНІСТЬ І півріччя 2020'!E30</f>
        <v>3138.6090399999998</v>
      </c>
      <c r="G27" s="157">
        <f>'ЕФЕКТИВНІСТЬ І півріччя 2020'!N30</f>
        <v>25.5</v>
      </c>
      <c r="H27" s="64">
        <f>'ЕФЕКТИВНІСТЬ І півріччя 2020'!R30</f>
        <v>-0.25</v>
      </c>
      <c r="I27" s="64">
        <f>'ЕФЕКТИВНІСТЬ І півріччя 2020'!Q30</f>
        <v>0.33999999999999997</v>
      </c>
      <c r="K27" s="117" t="str">
        <f>'ЕФЕКТИВНІСТЬ І півріччя 2020'!U30</f>
        <v>АВ</v>
      </c>
      <c r="L27" s="120">
        <f>'ЕФЕКТИВНІСТЬ І півріччя 2020'!V30</f>
        <v>0</v>
      </c>
      <c r="M27" s="118">
        <f>'ЕФЕКТИВНІСТЬ І півріччя 2020'!W30</f>
        <v>0</v>
      </c>
      <c r="N27" s="119">
        <f>'ЕФЕКТИВНІСТЬ І півріччя 2020'!X30</f>
        <v>0</v>
      </c>
    </row>
    <row r="28" spans="2:14" s="76" customFormat="1" x14ac:dyDescent="0.25">
      <c r="B28" s="2">
        <v>20</v>
      </c>
      <c r="C28" s="164" t="str">
        <f>'ЕФЕКТИВНІСТЬ І півріччя 2020'!C31</f>
        <v>Хмельницький апеляційний суд в апеляційному окрузі</v>
      </c>
      <c r="E28" s="157">
        <f>'ЕФЕКТИВНІСТЬ І півріччя 2020'!K31</f>
        <v>33480.6</v>
      </c>
      <c r="F28" s="158">
        <f>'ЕФЕКТИВНІСТЬ І півріччя 2020'!E31</f>
        <v>2554.0916400000001</v>
      </c>
      <c r="G28" s="157">
        <f>'ЕФЕКТИВНІСТЬ І півріччя 2020'!N31</f>
        <v>18</v>
      </c>
      <c r="H28" s="64">
        <f>'ЕФЕКТИВНІСТЬ І півріччя 2020'!R31</f>
        <v>-0.06</v>
      </c>
      <c r="I28" s="64">
        <f>'ЕФЕКТИВНІСТЬ І півріччя 2020'!Q31</f>
        <v>0.20999999999999996</v>
      </c>
      <c r="K28" s="117" t="str">
        <f>'ЕФЕКТИВНІСТЬ І півріччя 2020'!U31</f>
        <v>АВ</v>
      </c>
      <c r="L28" s="120">
        <f>'ЕФЕКТИВНІСТЬ І півріччя 2020'!V31</f>
        <v>0</v>
      </c>
      <c r="M28" s="118">
        <f>'ЕФЕКТИВНІСТЬ І півріччя 2020'!W31</f>
        <v>0</v>
      </c>
      <c r="N28" s="119">
        <f>'ЕФЕКТИВНІСТЬ І півріччя 2020'!X31</f>
        <v>0</v>
      </c>
    </row>
    <row r="29" spans="2:14" s="76" customFormat="1" x14ac:dyDescent="0.25">
      <c r="B29" s="2">
        <v>21</v>
      </c>
      <c r="C29" s="164" t="str">
        <f>'ЕФЕКТИВНІСТЬ І півріччя 2020'!C32</f>
        <v>Черкаський апеляційний суд в апеляційному окрузі</v>
      </c>
      <c r="E29" s="157">
        <f>'ЕФЕКТИВНІСТЬ І півріччя 2020'!K32</f>
        <v>33498.1</v>
      </c>
      <c r="F29" s="158">
        <f>'ЕФЕКТИВНІСТЬ І півріччя 2020'!E32</f>
        <v>2640.5787599999999</v>
      </c>
      <c r="G29" s="157">
        <f>'ЕФЕКТИВНІСТЬ І півріччя 2020'!N32</f>
        <v>16</v>
      </c>
      <c r="H29" s="64">
        <f>'ЕФЕКТИВНІСТЬ І півріччя 2020'!R32</f>
        <v>0.09</v>
      </c>
      <c r="I29" s="64">
        <f>'ЕФЕКТИВНІСТЬ І півріччя 2020'!Q32</f>
        <v>-1.9999999999999962E-2</v>
      </c>
      <c r="K29" s="117">
        <f>'ЕФЕКТИВНІСТЬ І півріччя 2020'!U32</f>
        <v>0</v>
      </c>
      <c r="L29" s="120">
        <f>'ЕФЕКТИВНІСТЬ І півріччя 2020'!V32</f>
        <v>0</v>
      </c>
      <c r="M29" s="118">
        <f>'ЕФЕКТИВНІСТЬ І півріччя 2020'!W32</f>
        <v>0</v>
      </c>
      <c r="N29" s="119" t="str">
        <f>'ЕФЕКТИВНІСТЬ І півріччя 2020'!X32</f>
        <v>ВА</v>
      </c>
    </row>
    <row r="30" spans="2:14" s="76" customFormat="1" x14ac:dyDescent="0.25">
      <c r="B30" s="2">
        <v>22</v>
      </c>
      <c r="C30" s="164" t="str">
        <f>'ЕФЕКТИВНІСТЬ І півріччя 2020'!C33</f>
        <v>Чернівецький апеляційний суд в апеляційному окрузі</v>
      </c>
      <c r="E30" s="157">
        <f>'ЕФЕКТИВНІСТЬ І півріччя 2020'!K33</f>
        <v>33756.6</v>
      </c>
      <c r="F30" s="158">
        <f>'ЕФЕКТИВНІСТЬ І півріччя 2020'!E33</f>
        <v>1828.48126</v>
      </c>
      <c r="G30" s="157">
        <f>'ЕФЕКТИВНІСТЬ І півріччя 2020'!N33</f>
        <v>18</v>
      </c>
      <c r="H30" s="64">
        <f>'ЕФЕКТИВНІСТЬ І півріччя 2020'!R33</f>
        <v>-0.63</v>
      </c>
      <c r="I30" s="64">
        <f>'ЕФЕКТИВНІСТЬ І півріччя 2020'!Q33</f>
        <v>0.22999999999999998</v>
      </c>
      <c r="K30" s="117" t="str">
        <f>'ЕФЕКТИВНІСТЬ І півріччя 2020'!U33</f>
        <v>АВ</v>
      </c>
      <c r="L30" s="120">
        <f>'ЕФЕКТИВНІСТЬ І півріччя 2020'!V33</f>
        <v>0</v>
      </c>
      <c r="M30" s="118">
        <f>'ЕФЕКТИВНІСТЬ І півріччя 2020'!W33</f>
        <v>0</v>
      </c>
      <c r="N30" s="119">
        <f>'ЕФЕКТИВНІСТЬ І півріччя 2020'!X33</f>
        <v>0</v>
      </c>
    </row>
    <row r="31" spans="2:14" s="76" customFormat="1" x14ac:dyDescent="0.25">
      <c r="B31" s="2">
        <v>23</v>
      </c>
      <c r="C31" s="164" t="str">
        <f>'ЕФЕКТИВНІСТЬ І півріччя 2020'!C34</f>
        <v>Чернігівський апеляційний суд в апеляційному окрузі</v>
      </c>
      <c r="E31" s="157">
        <f>'ЕФЕКТИВНІСТЬ І півріччя 2020'!K34</f>
        <v>37292.300000000003</v>
      </c>
      <c r="F31" s="158">
        <f>'ЕФЕКТИВНІСТЬ І півріччя 2020'!E34</f>
        <v>2706.8803400000002</v>
      </c>
      <c r="G31" s="157">
        <f>'ЕФЕКТИВНІСТЬ І півріччя 2020'!N34</f>
        <v>21.8</v>
      </c>
      <c r="H31" s="64">
        <f>'ЕФЕКТИВНІСТЬ І півріччя 2020'!R34</f>
        <v>-0.2</v>
      </c>
      <c r="I31" s="64">
        <f>'ЕФЕКТИВНІСТЬ І півріччя 2020'!Q34</f>
        <v>0.38999999999999996</v>
      </c>
      <c r="K31" s="117" t="str">
        <f>'ЕФЕКТИВНІСТЬ І півріччя 2020'!U34</f>
        <v>АВ</v>
      </c>
      <c r="L31" s="120">
        <f>'ЕФЕКТИВНІСТЬ І півріччя 2020'!V34</f>
        <v>0</v>
      </c>
      <c r="M31" s="118">
        <f>'ЕФЕКТИВНІСТЬ І півріччя 2020'!W34</f>
        <v>0</v>
      </c>
      <c r="N31" s="119">
        <f>'ЕФЕКТИВНІСТЬ І півріччя 2020'!X34</f>
        <v>0</v>
      </c>
    </row>
    <row r="32" spans="2:14" s="76" customFormat="1" x14ac:dyDescent="0.25">
      <c r="B32" s="2">
        <v>24</v>
      </c>
      <c r="C32" s="164" t="str">
        <f>'ЕФЕКТИВНІСТЬ І півріччя 2020'!C35</f>
        <v>Київський апеляційний суд в апеляційному окрузі</v>
      </c>
      <c r="E32" s="157">
        <f>'ЕФЕКТИВНІСТЬ І півріччя 2020'!K35</f>
        <v>184129.3</v>
      </c>
      <c r="F32" s="158">
        <f>'ЕФЕКТИВНІСТЬ І півріччя 2020'!E35</f>
        <v>24874</v>
      </c>
      <c r="G32" s="157">
        <f>'ЕФЕКТИВНІСТЬ І півріччя 2020'!N35</f>
        <v>111.3</v>
      </c>
      <c r="H32" s="64">
        <f>'ЕФЕКТИВНІСТЬ І півріччя 2020'!R35</f>
        <v>0.75</v>
      </c>
      <c r="I32" s="64">
        <f>'ЕФЕКТИВНІСТЬ І півріччя 2020'!Q35</f>
        <v>0.15999999999999998</v>
      </c>
      <c r="K32" s="117">
        <f>'ЕФЕКТИВНІСТЬ І півріччя 2020'!U35</f>
        <v>0</v>
      </c>
      <c r="L32" s="120" t="str">
        <f>'ЕФЕКТИВНІСТЬ І півріччя 2020'!V35</f>
        <v>АА</v>
      </c>
      <c r="M32" s="118">
        <f>'ЕФЕКТИВНІСТЬ І півріччя 2020'!W35</f>
        <v>0</v>
      </c>
      <c r="N32" s="119">
        <f>'ЕФЕКТИВНІСТЬ І півріччя 2020'!X35</f>
        <v>0</v>
      </c>
    </row>
    <row r="33" spans="2:14" x14ac:dyDescent="0.25">
      <c r="E33" s="76"/>
      <c r="F33" s="76"/>
      <c r="G33" s="76"/>
      <c r="H33" s="76"/>
      <c r="I33" s="76"/>
      <c r="K33" s="76"/>
      <c r="L33" s="76"/>
      <c r="M33" s="76"/>
      <c r="N33" s="121"/>
    </row>
    <row r="34" spans="2:14" x14ac:dyDescent="0.25">
      <c r="E34" s="76"/>
      <c r="F34" s="76"/>
      <c r="G34" s="76"/>
      <c r="H34" s="76"/>
      <c r="I34" s="76"/>
      <c r="K34" s="76"/>
      <c r="L34" s="76"/>
      <c r="M34" s="76"/>
      <c r="N34" s="121"/>
    </row>
    <row r="35" spans="2:14" x14ac:dyDescent="0.25">
      <c r="B35" s="38" t="s">
        <v>66</v>
      </c>
      <c r="C35" s="171" t="s">
        <v>3</v>
      </c>
      <c r="E35" s="122">
        <f>SUM(E36:E60)</f>
        <v>561651.30000000005</v>
      </c>
      <c r="F35" s="122">
        <f t="shared" ref="F35:G35" si="0">SUM(F36:F60)</f>
        <v>46817.058219999999</v>
      </c>
      <c r="G35" s="122">
        <f t="shared" si="0"/>
        <v>477.55600000000004</v>
      </c>
      <c r="H35" s="38"/>
      <c r="I35" s="38"/>
      <c r="K35" s="38"/>
      <c r="L35" s="38"/>
      <c r="M35" s="38"/>
      <c r="N35" s="38"/>
    </row>
    <row r="36" spans="2:14" x14ac:dyDescent="0.25">
      <c r="B36" s="2">
        <v>1</v>
      </c>
      <c r="C36" s="164" t="str">
        <f>'ЕФЕКТИВНІСТЬ І півріччя 2020'!C313</f>
        <v>Господарський суд Вінницької області</v>
      </c>
      <c r="E36" s="157">
        <f>'ЕФЕКТИВНІСТЬ І півріччя 2020'!K313</f>
        <v>11520.699999999999</v>
      </c>
      <c r="F36" s="157">
        <f>'ЕФЕКТИВНІСТЬ І півріччя 2020'!E313</f>
        <v>781.34450000000004</v>
      </c>
      <c r="G36" s="157">
        <f>'ЕФЕКТИВНІСТЬ І півріччя 2020'!N313</f>
        <v>9</v>
      </c>
      <c r="H36" s="64">
        <f>'ЕФЕКТИВНІСТЬ І півріччя 2020'!R313</f>
        <v>-0.46</v>
      </c>
      <c r="I36" s="64">
        <f>'ЕФЕКТИВНІСТЬ І півріччя 2020'!Q313</f>
        <v>-1.29</v>
      </c>
      <c r="K36" s="117">
        <f>'ЕФЕКТИВНІСТЬ І півріччя 2020'!U313</f>
        <v>0</v>
      </c>
      <c r="L36" s="120">
        <f>'ЕФЕКТИВНІСТЬ І півріччя 2020'!V313</f>
        <v>0</v>
      </c>
      <c r="M36" s="118" t="str">
        <f>'ЕФЕКТИВНІСТЬ І півріччя 2020'!W313</f>
        <v>ВВ</v>
      </c>
      <c r="N36" s="119">
        <f>'ЕФЕКТИВНІСТЬ І півріччя 2020'!X313</f>
        <v>0</v>
      </c>
    </row>
    <row r="37" spans="2:14" x14ac:dyDescent="0.25">
      <c r="B37" s="2">
        <v>2</v>
      </c>
      <c r="C37" s="164" t="str">
        <f>'ЕФЕКТИВНІСТЬ І півріччя 2020'!C314</f>
        <v>Господарський суд Волинської області</v>
      </c>
      <c r="E37" s="157">
        <f>'ЕФЕКТИВНІСТЬ І півріччя 2020'!K314</f>
        <v>12131.8</v>
      </c>
      <c r="F37" s="157">
        <f>'ЕФЕКТИВНІСТЬ І півріччя 2020'!E314</f>
        <v>581.72886000000005</v>
      </c>
      <c r="G37" s="157">
        <f>'ЕФЕКТИВНІСТЬ І півріччя 2020'!N314</f>
        <v>9</v>
      </c>
      <c r="H37" s="64">
        <f>'ЕФЕКТИВНІСТЬ І півріччя 2020'!R314</f>
        <v>-0.98</v>
      </c>
      <c r="I37" s="64">
        <f>'ЕФЕКТИВНІСТЬ І півріччя 2020'!Q314</f>
        <v>-1.67</v>
      </c>
      <c r="K37" s="117">
        <f>'ЕФЕКТИВНІСТЬ І півріччя 2020'!U314</f>
        <v>0</v>
      </c>
      <c r="L37" s="120">
        <f>'ЕФЕКТИВНІСТЬ І півріччя 2020'!V314</f>
        <v>0</v>
      </c>
      <c r="M37" s="118" t="str">
        <f>'ЕФЕКТИВНІСТЬ І півріччя 2020'!W314</f>
        <v>ВВ</v>
      </c>
      <c r="N37" s="119">
        <f>'ЕФЕКТИВНІСТЬ І півріччя 2020'!X314</f>
        <v>0</v>
      </c>
    </row>
    <row r="38" spans="2:14" x14ac:dyDescent="0.25">
      <c r="B38" s="2">
        <v>3</v>
      </c>
      <c r="C38" s="164" t="str">
        <f>'ЕФЕКТИВНІСТЬ І півріччя 2020'!C315</f>
        <v>Господарський суд Дніпропетровської області</v>
      </c>
      <c r="E38" s="157">
        <f>'ЕФЕКТИВНІСТЬ І півріччя 2020'!K315</f>
        <v>36290.699999999997</v>
      </c>
      <c r="F38" s="157">
        <f>'ЕФЕКТИВНІСТЬ І півріччя 2020'!E315</f>
        <v>5047.1518400000004</v>
      </c>
      <c r="G38" s="157">
        <f>'ЕФЕКТИВНІСТЬ І півріччя 2020'!N315</f>
        <v>33</v>
      </c>
      <c r="H38" s="64">
        <f>'ЕФЕКТИВНІСТЬ І півріччя 2020'!R315</f>
        <v>0.38</v>
      </c>
      <c r="I38" s="64">
        <f>'ЕФЕКТИВНІСТЬ І півріччя 2020'!Q315</f>
        <v>-1.38</v>
      </c>
      <c r="K38" s="117">
        <f>'ЕФЕКТИВНІСТЬ І півріччя 2020'!U315</f>
        <v>0</v>
      </c>
      <c r="L38" s="120">
        <f>'ЕФЕКТИВНІСТЬ І півріччя 2020'!V315</f>
        <v>0</v>
      </c>
      <c r="M38" s="118">
        <f>'ЕФЕКТИВНІСТЬ І півріччя 2020'!W315</f>
        <v>0</v>
      </c>
      <c r="N38" s="119" t="str">
        <f>'ЕФЕКТИВНІСТЬ І півріччя 2020'!X315</f>
        <v>ВА</v>
      </c>
    </row>
    <row r="39" spans="2:14" x14ac:dyDescent="0.25">
      <c r="B39" s="2">
        <v>4</v>
      </c>
      <c r="C39" s="164" t="str">
        <f>'ЕФЕКТИВНІСТЬ І півріччя 2020'!C316</f>
        <v>Господарський суд Донецької області</v>
      </c>
      <c r="E39" s="157">
        <f>'ЕФЕКТИВНІСТЬ І півріччя 2020'!K316</f>
        <v>27266.400000000001</v>
      </c>
      <c r="F39" s="157">
        <f>'ЕФЕКТИВНІСТЬ І півріччя 2020'!E316</f>
        <v>1609.4219399999999</v>
      </c>
      <c r="G39" s="157">
        <f>'ЕФЕКТИВНІСТЬ І півріччя 2020'!N316</f>
        <v>27</v>
      </c>
      <c r="H39" s="64">
        <f>'ЕФЕКТИВНІСТЬ І півріччя 2020'!R316</f>
        <v>-0.75</v>
      </c>
      <c r="I39" s="64">
        <f>'ЕФЕКТИВНІСТЬ І півріччя 2020'!Q316</f>
        <v>-1.7800000000000002</v>
      </c>
      <c r="K39" s="117">
        <f>'ЕФЕКТИВНІСТЬ І півріччя 2020'!U316</f>
        <v>0</v>
      </c>
      <c r="L39" s="120">
        <f>'ЕФЕКТИВНІСТЬ І півріччя 2020'!V316</f>
        <v>0</v>
      </c>
      <c r="M39" s="118" t="str">
        <f>'ЕФЕКТИВНІСТЬ І півріччя 2020'!W316</f>
        <v>ВВ</v>
      </c>
      <c r="N39" s="119">
        <f>'ЕФЕКТИВНІСТЬ І півріччя 2020'!X316</f>
        <v>0</v>
      </c>
    </row>
    <row r="40" spans="2:14" x14ac:dyDescent="0.25">
      <c r="B40" s="2">
        <v>5</v>
      </c>
      <c r="C40" s="164" t="str">
        <f>'ЕФЕКТИВНІСТЬ І півріччя 2020'!C317</f>
        <v>Господарський суд Житомирської області</v>
      </c>
      <c r="E40" s="157">
        <f>'ЕФЕКТИВНІСТЬ І півріччя 2020'!K317</f>
        <v>20786.099999999995</v>
      </c>
      <c r="F40" s="157">
        <f>'ЕФЕКТИВНІСТЬ І півріччя 2020'!E317</f>
        <v>1062.5836400000001</v>
      </c>
      <c r="G40" s="157">
        <f>'ЕФЕКТИВНІСТЬ І півріччя 2020'!N317</f>
        <v>15</v>
      </c>
      <c r="H40" s="64">
        <f>'ЕФЕКТИВНІСТЬ І півріччя 2020'!R317</f>
        <v>-0.87</v>
      </c>
      <c r="I40" s="64">
        <f>'ЕФЕКТИВНІСТЬ І півріччя 2020'!Q317</f>
        <v>-0.9</v>
      </c>
      <c r="K40" s="117">
        <f>'ЕФЕКТИВНІСТЬ І півріччя 2020'!U317</f>
        <v>0</v>
      </c>
      <c r="L40" s="120">
        <f>'ЕФЕКТИВНІСТЬ І півріччя 2020'!V317</f>
        <v>0</v>
      </c>
      <c r="M40" s="118" t="str">
        <f>'ЕФЕКТИВНІСТЬ І півріччя 2020'!W317</f>
        <v>ВВ</v>
      </c>
      <c r="N40" s="119">
        <f>'ЕФЕКТИВНІСТЬ І півріччя 2020'!X317</f>
        <v>0</v>
      </c>
    </row>
    <row r="41" spans="2:14" x14ac:dyDescent="0.25">
      <c r="B41" s="2">
        <v>6</v>
      </c>
      <c r="C41" s="164" t="str">
        <f>'ЕФЕКТИВНІСТЬ І півріччя 2020'!C318</f>
        <v>Господарський суд Закарпатської області</v>
      </c>
      <c r="E41" s="157">
        <f>'ЕФЕКТИВНІСТЬ І півріччя 2020'!K318</f>
        <v>6311.7000000000007</v>
      </c>
      <c r="F41" s="157">
        <f>'ЕФЕКТИВНІСТЬ І півріччя 2020'!E318</f>
        <v>483.93484000000001</v>
      </c>
      <c r="G41" s="157">
        <f>'ЕФЕКТИВНІСТЬ І півріччя 2020'!N318</f>
        <v>4</v>
      </c>
      <c r="H41" s="64">
        <f>'ЕФЕКТИВНІСТЬ І півріччя 2020'!R318</f>
        <v>-0.17</v>
      </c>
      <c r="I41" s="64">
        <f>'ЕФЕКТИВНІСТЬ І півріччя 2020'!Q318</f>
        <v>-2.79</v>
      </c>
      <c r="K41" s="117">
        <f>'ЕФЕКТИВНІСТЬ І півріччя 2020'!U318</f>
        <v>0</v>
      </c>
      <c r="L41" s="120">
        <f>'ЕФЕКТИВНІСТЬ І півріччя 2020'!V318</f>
        <v>0</v>
      </c>
      <c r="M41" s="118" t="str">
        <f>'ЕФЕКТИВНІСТЬ І півріччя 2020'!W318</f>
        <v>ВВ</v>
      </c>
      <c r="N41" s="119">
        <f>'ЕФЕКТИВНІСТЬ І півріччя 2020'!X318</f>
        <v>0</v>
      </c>
    </row>
    <row r="42" spans="2:14" x14ac:dyDescent="0.25">
      <c r="B42" s="2">
        <v>7</v>
      </c>
      <c r="C42" s="164" t="str">
        <f>'ЕФЕКТИВНІСТЬ І півріччя 2020'!C319</f>
        <v>Господарський суд Запорізької області</v>
      </c>
      <c r="E42" s="157">
        <f>'ЕФЕКТИВНІСТЬ І півріччя 2020'!K319</f>
        <v>23929.600000000002</v>
      </c>
      <c r="F42" s="157">
        <f>'ЕФЕКТИВНІСТЬ І півріччя 2020'!E319</f>
        <v>2507.7532000000001</v>
      </c>
      <c r="G42" s="157">
        <f>'ЕФЕКТИВНІСТЬ І півріччя 2020'!N319</f>
        <v>20</v>
      </c>
      <c r="H42" s="64">
        <f>'ЕФЕКТИВНІСТЬ І півріччя 2020'!R319</f>
        <v>7.0000000000000007E-2</v>
      </c>
      <c r="I42" s="64">
        <f>'ЕФЕКТИВНІСТЬ І півріччя 2020'!Q319</f>
        <v>-0.43000000000000005</v>
      </c>
      <c r="K42" s="117">
        <f>'ЕФЕКТИВНІСТЬ І півріччя 2020'!U319</f>
        <v>0</v>
      </c>
      <c r="L42" s="120">
        <f>'ЕФЕКТИВНІСТЬ І півріччя 2020'!V319</f>
        <v>0</v>
      </c>
      <c r="M42" s="118">
        <f>'ЕФЕКТИВНІСТЬ І півріччя 2020'!W319</f>
        <v>0</v>
      </c>
      <c r="N42" s="119" t="str">
        <f>'ЕФЕКТИВНІСТЬ І півріччя 2020'!X319</f>
        <v>ВА</v>
      </c>
    </row>
    <row r="43" spans="2:14" x14ac:dyDescent="0.25">
      <c r="B43" s="2">
        <v>8</v>
      </c>
      <c r="C43" s="164" t="str">
        <f>'ЕФЕКТИВНІСТЬ І півріччя 2020'!C320</f>
        <v>Господарський суд Івано-Франківської області</v>
      </c>
      <c r="E43" s="157">
        <f>'ЕФЕКТИВНІСТЬ І півріччя 2020'!K320</f>
        <v>17392.8</v>
      </c>
      <c r="F43" s="157">
        <f>'ЕФЕКТИВНІСТЬ І півріччя 2020'!E320</f>
        <v>723.44255999999996</v>
      </c>
      <c r="G43" s="157">
        <f>'ЕФЕКТИВНІСТЬ І півріччя 2020'!N320</f>
        <v>13.3</v>
      </c>
      <c r="H43" s="64">
        <f>'ЕФЕКТИВНІСТЬ І півріччя 2020'!R320</f>
        <v>-1.24</v>
      </c>
      <c r="I43" s="64">
        <f>'ЕФЕКТИВНІСТЬ І півріччя 2020'!Q320</f>
        <v>-1.47</v>
      </c>
      <c r="K43" s="117">
        <f>'ЕФЕКТИВНІСТЬ І півріччя 2020'!U320</f>
        <v>0</v>
      </c>
      <c r="L43" s="120">
        <f>'ЕФЕКТИВНІСТЬ І півріччя 2020'!V320</f>
        <v>0</v>
      </c>
      <c r="M43" s="118" t="str">
        <f>'ЕФЕКТИВНІСТЬ І півріччя 2020'!W320</f>
        <v>ВВ</v>
      </c>
      <c r="N43" s="119">
        <f>'ЕФЕКТИВНІСТЬ І півріччя 2020'!X320</f>
        <v>0</v>
      </c>
    </row>
    <row r="44" spans="2:14" x14ac:dyDescent="0.25">
      <c r="B44" s="2">
        <v>9</v>
      </c>
      <c r="C44" s="164" t="str">
        <f>'ЕФЕКТИВНІСТЬ І півріччя 2020'!C321</f>
        <v>Господарський суд Київської області</v>
      </c>
      <c r="E44" s="157">
        <f>'ЕФЕКТИВНІСТЬ І півріччя 2020'!K321</f>
        <v>34391.5</v>
      </c>
      <c r="F44" s="157">
        <f>'ЕФЕКТИВНІСТЬ І півріччя 2020'!E321</f>
        <v>2537.8339599999999</v>
      </c>
      <c r="G44" s="157">
        <f>'ЕФЕКТИВНІСТЬ І півріччя 2020'!N321</f>
        <v>28.8</v>
      </c>
      <c r="H44" s="64">
        <f>'ЕФЕКТИВНІСТЬ І півріччя 2020'!R321</f>
        <v>-0.39</v>
      </c>
      <c r="I44" s="64">
        <f>'ЕФЕКТИВНІСТЬ І півріччя 2020'!Q321</f>
        <v>-1.75</v>
      </c>
      <c r="K44" s="117">
        <f>'ЕФЕКТИВНІСТЬ І півріччя 2020'!U321</f>
        <v>0</v>
      </c>
      <c r="L44" s="120">
        <f>'ЕФЕКТИВНІСТЬ І півріччя 2020'!V321</f>
        <v>0</v>
      </c>
      <c r="M44" s="118" t="str">
        <f>'ЕФЕКТИВНІСТЬ І півріччя 2020'!W321</f>
        <v>ВВ</v>
      </c>
      <c r="N44" s="119">
        <f>'ЕФЕКТИВНІСТЬ І півріччя 2020'!X321</f>
        <v>0</v>
      </c>
    </row>
    <row r="45" spans="2:14" x14ac:dyDescent="0.25">
      <c r="B45" s="2">
        <v>10</v>
      </c>
      <c r="C45" s="164" t="str">
        <f>'ЕФЕКТИВНІСТЬ І півріччя 2020'!C322</f>
        <v>Господарський суд Кіровоградської області</v>
      </c>
      <c r="E45" s="157">
        <f>'ЕФЕКТИВНІСТЬ І півріччя 2020'!K322</f>
        <v>10671.8</v>
      </c>
      <c r="F45" s="157">
        <f>'ЕФЕКТИВНІСТЬ І півріччя 2020'!E322</f>
        <v>625.61256000000003</v>
      </c>
      <c r="G45" s="157">
        <f>'ЕФЕКТИВНІСТЬ І півріччя 2020'!N322</f>
        <v>7.8</v>
      </c>
      <c r="H45" s="64">
        <f>'ЕФЕКТИВНІСТЬ І півріччя 2020'!R322</f>
        <v>-0.66</v>
      </c>
      <c r="I45" s="64">
        <f>'ЕФЕКТИВНІСТЬ І півріччя 2020'!Q322</f>
        <v>-2.84</v>
      </c>
      <c r="K45" s="117">
        <f>'ЕФЕКТИВНІСТЬ І півріччя 2020'!U322</f>
        <v>0</v>
      </c>
      <c r="L45" s="120">
        <f>'ЕФЕКТИВНІСТЬ І півріччя 2020'!V322</f>
        <v>0</v>
      </c>
      <c r="M45" s="118" t="str">
        <f>'ЕФЕКТИВНІСТЬ І півріччя 2020'!W322</f>
        <v>ВВ</v>
      </c>
      <c r="N45" s="119">
        <f>'ЕФЕКТИВНІСТЬ І півріччя 2020'!X322</f>
        <v>0</v>
      </c>
    </row>
    <row r="46" spans="2:14" x14ac:dyDescent="0.25">
      <c r="B46" s="2">
        <v>11</v>
      </c>
      <c r="C46" s="164" t="str">
        <f>'ЕФЕКТИВНІСТЬ І півріччя 2020'!C323</f>
        <v>Господарський суд Луганської області</v>
      </c>
      <c r="E46" s="157">
        <f>'ЕФЕКТИВНІСТЬ І півріччя 2020'!K323</f>
        <v>18232.600000000002</v>
      </c>
      <c r="F46" s="157">
        <f>'ЕФЕКТИВНІСТЬ І півріччя 2020'!E323</f>
        <v>960.06907999999999</v>
      </c>
      <c r="G46" s="157">
        <f>'ЕФЕКТИВНІСТЬ І півріччя 2020'!N323</f>
        <v>17</v>
      </c>
      <c r="H46" s="64">
        <f>'ЕФЕКТИВНІСТЬ І півріччя 2020'!R323</f>
        <v>-0.90999999999999992</v>
      </c>
      <c r="I46" s="64">
        <f>'ЕФЕКТИВНІСТЬ І півріччя 2020'!Q323</f>
        <v>-0.63</v>
      </c>
      <c r="K46" s="117">
        <f>'ЕФЕКТИВНІСТЬ І півріччя 2020'!U323</f>
        <v>0</v>
      </c>
      <c r="L46" s="120">
        <f>'ЕФЕКТИВНІСТЬ І півріччя 2020'!V323</f>
        <v>0</v>
      </c>
      <c r="M46" s="118" t="str">
        <f>'ЕФЕКТИВНІСТЬ І півріччя 2020'!W323</f>
        <v>ВВ</v>
      </c>
      <c r="N46" s="119">
        <f>'ЕФЕКТИВНІСТЬ І півріччя 2020'!X323</f>
        <v>0</v>
      </c>
    </row>
    <row r="47" spans="2:14" x14ac:dyDescent="0.25">
      <c r="B47" s="2">
        <v>12</v>
      </c>
      <c r="C47" s="164" t="str">
        <f>'ЕФЕКТИВНІСТЬ І півріччя 2020'!C324</f>
        <v>Господарський суд Львівської області</v>
      </c>
      <c r="E47" s="157">
        <f>'ЕФЕКТИВНІСТЬ І півріччя 2020'!K324</f>
        <v>37896</v>
      </c>
      <c r="F47" s="157">
        <f>'ЕФЕКТИВНІСТЬ І півріччя 2020'!E324</f>
        <v>1828.9362599999999</v>
      </c>
      <c r="G47" s="157">
        <f>'ЕФЕКТИВНІСТЬ І півріччя 2020'!N324</f>
        <v>33.4</v>
      </c>
      <c r="H47" s="64">
        <f>'ЕФЕКТИВНІСТЬ І півріччя 2020'!R324</f>
        <v>-1.03</v>
      </c>
      <c r="I47" s="64">
        <f>'ЕФЕКТИВНІСТЬ І півріччя 2020'!Q324</f>
        <v>-2.23</v>
      </c>
      <c r="K47" s="117">
        <f>'ЕФЕКТИВНІСТЬ І півріччя 2020'!U324</f>
        <v>0</v>
      </c>
      <c r="L47" s="120">
        <f>'ЕФЕКТИВНІСТЬ І півріччя 2020'!V324</f>
        <v>0</v>
      </c>
      <c r="M47" s="118" t="str">
        <f>'ЕФЕКТИВНІСТЬ І півріччя 2020'!W324</f>
        <v>ВВ</v>
      </c>
      <c r="N47" s="119">
        <f>'ЕФЕКТИВНІСТЬ І півріччя 2020'!X324</f>
        <v>0</v>
      </c>
    </row>
    <row r="48" spans="2:14" x14ac:dyDescent="0.25">
      <c r="B48" s="2">
        <v>13</v>
      </c>
      <c r="C48" s="164" t="str">
        <f>'ЕФЕКТИВНІСТЬ І півріччя 2020'!C325</f>
        <v>Господарський суд Миколаївської області</v>
      </c>
      <c r="E48" s="157">
        <f>'ЕФЕКТИВНІСТЬ І півріччя 2020'!K325</f>
        <v>12888.6</v>
      </c>
      <c r="F48" s="157">
        <f>'ЕФЕКТИВНІСТЬ І півріччя 2020'!E325</f>
        <v>1453.4121</v>
      </c>
      <c r="G48" s="157">
        <f>'ЕФЕКТИВНІСТЬ І півріччя 2020'!N325</f>
        <v>9.9</v>
      </c>
      <c r="H48" s="64">
        <f>'ЕФЕКТИВНІСТЬ І півріччя 2020'!R325</f>
        <v>0.22999999999999998</v>
      </c>
      <c r="I48" s="64">
        <f>'ЕФЕКТИВНІСТЬ І півріччя 2020'!Q325</f>
        <v>-2.0099999999999998</v>
      </c>
      <c r="K48" s="117">
        <f>'ЕФЕКТИВНІСТЬ І півріччя 2020'!U325</f>
        <v>0</v>
      </c>
      <c r="L48" s="120">
        <f>'ЕФЕКТИВНІСТЬ І півріччя 2020'!V325</f>
        <v>0</v>
      </c>
      <c r="M48" s="118">
        <f>'ЕФЕКТИВНІСТЬ І півріччя 2020'!W325</f>
        <v>0</v>
      </c>
      <c r="N48" s="119" t="str">
        <f>'ЕФЕКТИВНІСТЬ І півріччя 2020'!X325</f>
        <v>ВА</v>
      </c>
    </row>
    <row r="49" spans="2:14" x14ac:dyDescent="0.25">
      <c r="B49" s="2">
        <v>14</v>
      </c>
      <c r="C49" s="164" t="str">
        <f>'ЕФЕКТИВНІСТЬ І півріччя 2020'!C326</f>
        <v>Господарський суд міста Києва</v>
      </c>
      <c r="E49" s="157">
        <f>'ЕФЕКТИВНІСТЬ І півріччя 2020'!K326</f>
        <v>81968.300000000017</v>
      </c>
      <c r="F49" s="157">
        <f>'ЕФЕКТИВНІСТЬ І півріччя 2020'!E326</f>
        <v>8806.2870800000001</v>
      </c>
      <c r="G49" s="157">
        <f>'ЕФЕКТИВНІСТЬ І півріччя 2020'!N326</f>
        <v>72</v>
      </c>
      <c r="H49" s="64">
        <f>'ЕФЕКТИВНІСТЬ І півріччя 2020'!R326</f>
        <v>7.0000000000000007E-2</v>
      </c>
      <c r="I49" s="64">
        <f>'ЕФЕКТИВНІСТЬ І півріччя 2020'!Q326</f>
        <v>-4.42</v>
      </c>
      <c r="K49" s="117">
        <f>'ЕФЕКТИВНІСТЬ І півріччя 2020'!U326</f>
        <v>0</v>
      </c>
      <c r="L49" s="120">
        <f>'ЕФЕКТИВНІСТЬ І півріччя 2020'!V326</f>
        <v>0</v>
      </c>
      <c r="M49" s="118">
        <f>'ЕФЕКТИВНІСТЬ І півріччя 2020'!W326</f>
        <v>0</v>
      </c>
      <c r="N49" s="119" t="str">
        <f>'ЕФЕКТИВНІСТЬ І півріччя 2020'!X326</f>
        <v>ВА</v>
      </c>
    </row>
    <row r="50" spans="2:14" x14ac:dyDescent="0.25">
      <c r="B50" s="2">
        <v>15</v>
      </c>
      <c r="C50" s="164" t="str">
        <f>'ЕФЕКТИВНІСТЬ І півріччя 2020'!C327</f>
        <v>Господарський суд Одеської області</v>
      </c>
      <c r="E50" s="157">
        <f>'ЕФЕКТИВНІСТЬ І півріччя 2020'!K327</f>
        <v>33221.700000000004</v>
      </c>
      <c r="F50" s="157">
        <f>'ЕФЕКТИВНІСТЬ І півріччя 2020'!E327</f>
        <v>5952.1766600000001</v>
      </c>
      <c r="G50" s="157">
        <f>'ЕФЕКТИВНІСТЬ І півріччя 2020'!N327</f>
        <v>26.9</v>
      </c>
      <c r="H50" s="64">
        <f>'ЕФЕКТИВНІСТЬ І півріччя 2020'!R327</f>
        <v>0.85</v>
      </c>
      <c r="I50" s="64">
        <f>'ЕФЕКТИВНІСТЬ І півріччя 2020'!Q327</f>
        <v>0.14000000000000004</v>
      </c>
      <c r="K50" s="117">
        <f>'ЕФЕКТИВНІСТЬ І півріччя 2020'!U327</f>
        <v>0</v>
      </c>
      <c r="L50" s="120" t="str">
        <f>'ЕФЕКТИВНІСТЬ І півріччя 2020'!V327</f>
        <v>АА</v>
      </c>
      <c r="M50" s="118">
        <f>'ЕФЕКТИВНІСТЬ І півріччя 2020'!W327</f>
        <v>0</v>
      </c>
      <c r="N50" s="119">
        <f>'ЕФЕКТИВНІСТЬ І півріччя 2020'!X327</f>
        <v>0</v>
      </c>
    </row>
    <row r="51" spans="2:14" x14ac:dyDescent="0.25">
      <c r="B51" s="2">
        <v>16</v>
      </c>
      <c r="C51" s="164" t="str">
        <f>'ЕФЕКТИВНІСТЬ І півріччя 2020'!C328</f>
        <v>Господарський суд Полтавської області</v>
      </c>
      <c r="E51" s="157">
        <f>'ЕФЕКТИВНІСТЬ І півріччя 2020'!K328</f>
        <v>16232.199999999999</v>
      </c>
      <c r="F51" s="157">
        <f>'ЕФЕКТИВНІСТЬ І півріччя 2020'!E328</f>
        <v>1375.40644</v>
      </c>
      <c r="G51" s="157">
        <f>'ЕФЕКТИВНІСТЬ І півріччя 2020'!N328</f>
        <v>14.4</v>
      </c>
      <c r="H51" s="64">
        <f>'ЕФЕКТИВНІСТЬ І півріччя 2020'!R328</f>
        <v>-0.24</v>
      </c>
      <c r="I51" s="64">
        <f>'ЕФЕКТИВНІСТЬ І півріччя 2020'!Q328</f>
        <v>-1.04</v>
      </c>
      <c r="K51" s="117">
        <f>'ЕФЕКТИВНІСТЬ І півріччя 2020'!U328</f>
        <v>0</v>
      </c>
      <c r="L51" s="120">
        <f>'ЕФЕКТИВНІСТЬ І півріччя 2020'!V328</f>
        <v>0</v>
      </c>
      <c r="M51" s="118" t="str">
        <f>'ЕФЕКТИВНІСТЬ І півріччя 2020'!W328</f>
        <v>ВВ</v>
      </c>
      <c r="N51" s="119">
        <f>'ЕФЕКТИВНІСТЬ І півріччя 2020'!X328</f>
        <v>0</v>
      </c>
    </row>
    <row r="52" spans="2:14" x14ac:dyDescent="0.25">
      <c r="B52" s="2">
        <v>17</v>
      </c>
      <c r="C52" s="164" t="str">
        <f>'ЕФЕКТИВНІСТЬ І півріччя 2020'!C329</f>
        <v>Господарський суд Рівненської області</v>
      </c>
      <c r="E52" s="157">
        <f>'ЕФЕКТИВНІСТЬ І півріччя 2020'!K329</f>
        <v>15885.2</v>
      </c>
      <c r="F52" s="157">
        <f>'ЕФЕКТИВНІСТЬ І півріччя 2020'!E329</f>
        <v>813.18539999999996</v>
      </c>
      <c r="G52" s="157">
        <f>'ЕФЕКТИВНІСТЬ І півріччя 2020'!N329</f>
        <v>13</v>
      </c>
      <c r="H52" s="64">
        <f>'ЕФЕКТИВНІСТЬ І півріччя 2020'!R329</f>
        <v>-0.91</v>
      </c>
      <c r="I52" s="64">
        <f>'ЕФЕКТИВНІСТЬ І півріччя 2020'!Q329</f>
        <v>-0.54999999999999993</v>
      </c>
      <c r="K52" s="117">
        <f>'ЕФЕКТИВНІСТЬ І півріччя 2020'!U329</f>
        <v>0</v>
      </c>
      <c r="L52" s="120">
        <f>'ЕФЕКТИВНІСТЬ І півріччя 2020'!V329</f>
        <v>0</v>
      </c>
      <c r="M52" s="118" t="str">
        <f>'ЕФЕКТИВНІСТЬ І півріччя 2020'!W329</f>
        <v>ВВ</v>
      </c>
      <c r="N52" s="119">
        <f>'ЕФЕКТИВНІСТЬ І півріччя 2020'!X329</f>
        <v>0</v>
      </c>
    </row>
    <row r="53" spans="2:14" x14ac:dyDescent="0.25">
      <c r="B53" s="2">
        <v>18</v>
      </c>
      <c r="C53" s="164" t="str">
        <f>'ЕФЕКТИВНІСТЬ І півріччя 2020'!C330</f>
        <v>Господарський суд Сумської області</v>
      </c>
      <c r="E53" s="157">
        <f>'ЕФЕКТИВНІСТЬ І півріччя 2020'!K330</f>
        <v>10110.700000000001</v>
      </c>
      <c r="F53" s="157">
        <f>'ЕФЕКТИВНІСТЬ І півріччя 2020'!E330</f>
        <v>942.38041999999996</v>
      </c>
      <c r="G53" s="157">
        <f>'ЕФЕКТИВНІСТЬ І півріччя 2020'!N330</f>
        <v>8.6</v>
      </c>
      <c r="H53" s="64">
        <f>'ЕФЕКТИВНІСТЬ І півріччя 2020'!R330</f>
        <v>-9.0000000000000024E-2</v>
      </c>
      <c r="I53" s="64">
        <f>'ЕФЕКТИВНІСТЬ І півріччя 2020'!Q330</f>
        <v>-0.82000000000000006</v>
      </c>
      <c r="K53" s="117">
        <f>'ЕФЕКТИВНІСТЬ І півріччя 2020'!U330</f>
        <v>0</v>
      </c>
      <c r="L53" s="120">
        <f>'ЕФЕКТИВНІСТЬ І півріччя 2020'!V330</f>
        <v>0</v>
      </c>
      <c r="M53" s="118" t="str">
        <f>'ЕФЕКТИВНІСТЬ І півріччя 2020'!W330</f>
        <v>ВВ</v>
      </c>
      <c r="N53" s="119">
        <f>'ЕФЕКТИВНІСТЬ І півріччя 2020'!X330</f>
        <v>0</v>
      </c>
    </row>
    <row r="54" spans="2:14" x14ac:dyDescent="0.25">
      <c r="B54" s="2">
        <v>19</v>
      </c>
      <c r="C54" s="164" t="str">
        <f>'ЕФЕКТИВНІСТЬ І півріччя 2020'!C331</f>
        <v>Господарський суд Тернопільської області</v>
      </c>
      <c r="E54" s="157">
        <f>'ЕФЕКТИВНІСТЬ І півріччя 2020'!K331</f>
        <v>16101.7</v>
      </c>
      <c r="F54" s="157">
        <f>'ЕФЕКТИВНІСТЬ І півріччя 2020'!E331</f>
        <v>544.18172000000004</v>
      </c>
      <c r="G54" s="157">
        <f>'ЕФЕКТИВНІСТЬ І півріччя 2020'!N331</f>
        <v>13</v>
      </c>
      <c r="H54" s="64">
        <f>'ЕФЕКТИВНІСТЬ І півріччя 2020'!R331</f>
        <v>-1.67</v>
      </c>
      <c r="I54" s="64">
        <f>'ЕФЕКТИВНІСТЬ І півріччя 2020'!Q331</f>
        <v>-1.5</v>
      </c>
      <c r="K54" s="117">
        <f>'ЕФЕКТИВНІСТЬ І півріччя 2020'!U331</f>
        <v>0</v>
      </c>
      <c r="L54" s="120">
        <f>'ЕФЕКТИВНІСТЬ І півріччя 2020'!V331</f>
        <v>0</v>
      </c>
      <c r="M54" s="118" t="str">
        <f>'ЕФЕКТИВНІСТЬ І півріччя 2020'!W331</f>
        <v>ВВ</v>
      </c>
      <c r="N54" s="119">
        <f>'ЕФЕКТИВНІСТЬ І півріччя 2020'!X331</f>
        <v>0</v>
      </c>
    </row>
    <row r="55" spans="2:14" x14ac:dyDescent="0.25">
      <c r="B55" s="2">
        <v>20</v>
      </c>
      <c r="C55" s="164" t="str">
        <f>'ЕФЕКТИВНІСТЬ І півріччя 2020'!C332</f>
        <v>Господарський суд Харківської області</v>
      </c>
      <c r="E55" s="157">
        <f>'ЕФЕКТИВНІСТЬ І півріччя 2020'!K332</f>
        <v>46307.799999999996</v>
      </c>
      <c r="F55" s="157">
        <f>'ЕФЕКТИВНІСТЬ І півріччя 2020'!E332</f>
        <v>3411.3184999999999</v>
      </c>
      <c r="G55" s="157">
        <f>'ЕФЕКТИВНІСТЬ І півріччя 2020'!N332</f>
        <v>39.700000000000003</v>
      </c>
      <c r="H55" s="64">
        <f>'ЕФЕКТИВНІСТЬ І півріччя 2020'!R332</f>
        <v>-0.4</v>
      </c>
      <c r="I55" s="64">
        <f>'ЕФЕКТИВНІСТЬ І півріччя 2020'!Q332</f>
        <v>-0.8</v>
      </c>
      <c r="K55" s="117">
        <f>'ЕФЕКТИВНІСТЬ І півріччя 2020'!U332</f>
        <v>0</v>
      </c>
      <c r="L55" s="120">
        <f>'ЕФЕКТИВНІСТЬ І півріччя 2020'!V332</f>
        <v>0</v>
      </c>
      <c r="M55" s="118" t="str">
        <f>'ЕФЕКТИВНІСТЬ І півріччя 2020'!W332</f>
        <v>ВВ</v>
      </c>
      <c r="N55" s="119">
        <f>'ЕФЕКТИВНІСТЬ І півріччя 2020'!X332</f>
        <v>0</v>
      </c>
    </row>
    <row r="56" spans="2:14" x14ac:dyDescent="0.25">
      <c r="B56" s="2">
        <v>21</v>
      </c>
      <c r="C56" s="164" t="str">
        <f>'ЕФЕКТИВНІСТЬ І півріччя 2020'!C333</f>
        <v>Господарський суд Херсонської області</v>
      </c>
      <c r="E56" s="157">
        <f>'ЕФЕКТИВНІСТЬ І півріччя 2020'!K333</f>
        <v>11224.199999999999</v>
      </c>
      <c r="F56" s="157">
        <f>'ЕФЕКТИВНІСТЬ І півріччя 2020'!E333</f>
        <v>849.24928</v>
      </c>
      <c r="G56" s="157">
        <f>'ЕФЕКТИВНІСТЬ І півріччя 2020'!N333</f>
        <v>10.756</v>
      </c>
      <c r="H56" s="64">
        <f>'ЕФЕКТИВНІСТЬ І півріччя 2020'!R333</f>
        <v>-0.41999999999999993</v>
      </c>
      <c r="I56" s="64">
        <f>'ЕФЕКТИВНІСТЬ І півріччя 2020'!Q333</f>
        <v>-0.68</v>
      </c>
      <c r="K56" s="117">
        <f>'ЕФЕКТИВНІСТЬ І півріччя 2020'!U333</f>
        <v>0</v>
      </c>
      <c r="L56" s="120">
        <f>'ЕФЕКТИВНІСТЬ І півріччя 2020'!V333</f>
        <v>0</v>
      </c>
      <c r="M56" s="118" t="str">
        <f>'ЕФЕКТИВНІСТЬ І півріччя 2020'!W333</f>
        <v>ВВ</v>
      </c>
      <c r="N56" s="119">
        <f>'ЕФЕКТИВНІСТЬ І півріччя 2020'!X333</f>
        <v>0</v>
      </c>
    </row>
    <row r="57" spans="2:14" x14ac:dyDescent="0.25">
      <c r="B57" s="2">
        <v>22</v>
      </c>
      <c r="C57" s="164" t="str">
        <f>'ЕФЕКТИВНІСТЬ І півріччя 2020'!C334</f>
        <v>Господарський суд Хмельницької області</v>
      </c>
      <c r="E57" s="157">
        <f>'ЕФЕКТИВНІСТЬ І півріччя 2020'!K334</f>
        <v>18521.800000000003</v>
      </c>
      <c r="F57" s="157">
        <f>'ЕФЕКТИВНІСТЬ І півріччя 2020'!E334</f>
        <v>1153.3286000000001</v>
      </c>
      <c r="G57" s="157">
        <f>'ЕФЕКТИВНІСТЬ І півріччя 2020'!N334</f>
        <v>16</v>
      </c>
      <c r="H57" s="64">
        <f>'ЕФЕКТИВНІСТЬ І півріччя 2020'!R334</f>
        <v>-0.64</v>
      </c>
      <c r="I57" s="64">
        <f>'ЕФЕКТИВНІСТЬ І півріччя 2020'!Q334</f>
        <v>-1.31</v>
      </c>
      <c r="K57" s="117">
        <f>'ЕФЕКТИВНІСТЬ І півріччя 2020'!U334</f>
        <v>0</v>
      </c>
      <c r="L57" s="120">
        <f>'ЕФЕКТИВНІСТЬ І півріччя 2020'!V334</f>
        <v>0</v>
      </c>
      <c r="M57" s="118" t="str">
        <f>'ЕФЕКТИВНІСТЬ І півріччя 2020'!W334</f>
        <v>ВВ</v>
      </c>
      <c r="N57" s="119">
        <f>'ЕФЕКТИВНІСТЬ І півріччя 2020'!X334</f>
        <v>0</v>
      </c>
    </row>
    <row r="58" spans="2:14" x14ac:dyDescent="0.25">
      <c r="B58" s="2">
        <v>23</v>
      </c>
      <c r="C58" s="164" t="str">
        <f>'ЕФЕКТИВНІСТЬ І півріччя 2020'!C335</f>
        <v>Господарський суд Черкаської області</v>
      </c>
      <c r="E58" s="157">
        <f>'ЕФЕКТИВНІСТЬ І півріччя 2020'!K335</f>
        <v>13637.699999999997</v>
      </c>
      <c r="F58" s="157">
        <f>'ЕФЕКТИВНІСТЬ І півріччя 2020'!E335</f>
        <v>1286.3402799999999</v>
      </c>
      <c r="G58" s="157">
        <f>'ЕФЕКТИВНІСТЬ І півріччя 2020'!N335</f>
        <v>10</v>
      </c>
      <c r="H58" s="64">
        <f>'ЕФЕКТИВНІСТЬ І півріччя 2020'!R335</f>
        <v>2.0000000000000018E-2</v>
      </c>
      <c r="I58" s="64">
        <f>'ЕФЕКТИВНІСТЬ І півріччя 2020'!Q335</f>
        <v>-1.33</v>
      </c>
      <c r="K58" s="117">
        <f>'ЕФЕКТИВНІСТЬ І півріччя 2020'!U335</f>
        <v>0</v>
      </c>
      <c r="L58" s="120">
        <f>'ЕФЕКТИВНІСТЬ І півріччя 2020'!V335</f>
        <v>0</v>
      </c>
      <c r="M58" s="118">
        <f>'ЕФЕКТИВНІСТЬ І півріччя 2020'!W335</f>
        <v>0</v>
      </c>
      <c r="N58" s="119" t="str">
        <f>'ЕФЕКТИВНІСТЬ І півріччя 2020'!X335</f>
        <v>ВА</v>
      </c>
    </row>
    <row r="59" spans="2:14" x14ac:dyDescent="0.25">
      <c r="B59" s="2">
        <v>24</v>
      </c>
      <c r="C59" s="164" t="str">
        <f>'ЕФЕКТИВНІСТЬ І півріччя 2020'!C336</f>
        <v>Господарський суд Чернівецької області</v>
      </c>
      <c r="E59" s="157">
        <f>'ЕФЕКТИВНІСТЬ І півріччя 2020'!K336</f>
        <v>13293.799999999997</v>
      </c>
      <c r="F59" s="157">
        <f>'ЕФЕКТИВНІСТЬ І півріччя 2020'!E336</f>
        <v>681.87660000000005</v>
      </c>
      <c r="G59" s="157">
        <f>'ЕФЕКТИВНІСТЬ І півріччя 2020'!N336</f>
        <v>14</v>
      </c>
      <c r="H59" s="64">
        <f>'ЕФЕКТИВНІСТЬ І півріччя 2020'!R336</f>
        <v>-0.98</v>
      </c>
      <c r="I59" s="64">
        <f>'ЕФЕКТИВНІСТЬ І півріччя 2020'!Q336</f>
        <v>-3.54</v>
      </c>
      <c r="K59" s="117">
        <f>'ЕФЕКТИВНІСТЬ І півріччя 2020'!U336</f>
        <v>0</v>
      </c>
      <c r="L59" s="120">
        <f>'ЕФЕКТИВНІСТЬ І півріччя 2020'!V336</f>
        <v>0</v>
      </c>
      <c r="M59" s="118" t="str">
        <f>'ЕФЕКТИВНІСТЬ І півріччя 2020'!W336</f>
        <v>ВВ</v>
      </c>
      <c r="N59" s="119">
        <f>'ЕФЕКТИВНІСТЬ І півріччя 2020'!X336</f>
        <v>0</v>
      </c>
    </row>
    <row r="60" spans="2:14" x14ac:dyDescent="0.25">
      <c r="B60" s="2">
        <v>25</v>
      </c>
      <c r="C60" s="164" t="str">
        <f>'ЕФЕКТИВНІСТЬ І півріччя 2020'!C337</f>
        <v>Господарський суд Чернігівської області</v>
      </c>
      <c r="E60" s="157">
        <f>'ЕФЕКТИВНІСТЬ І півріччя 2020'!K337</f>
        <v>15435.900000000001</v>
      </c>
      <c r="F60" s="157">
        <f>'ЕФЕКТИВНІСТЬ І півріччя 2020'!E337</f>
        <v>798.1019</v>
      </c>
      <c r="G60" s="157">
        <f>'ЕФЕКТИВНІСТЬ І півріччя 2020'!N337</f>
        <v>12</v>
      </c>
      <c r="H60" s="64">
        <f>'ЕФЕКТИВНІСТЬ І півріччя 2020'!R337</f>
        <v>-0.87</v>
      </c>
      <c r="I60" s="64">
        <f>'ЕФЕКТИВНІСТЬ І півріччя 2020'!Q337</f>
        <v>-0.62</v>
      </c>
      <c r="K60" s="117">
        <f>'ЕФЕКТИВНІСТЬ І півріччя 2020'!U337</f>
        <v>0</v>
      </c>
      <c r="L60" s="120">
        <f>'ЕФЕКТИВНІСТЬ І півріччя 2020'!V337</f>
        <v>0</v>
      </c>
      <c r="M60" s="118" t="str">
        <f>'ЕФЕКТИВНІСТЬ І півріччя 2020'!W337</f>
        <v>ВВ</v>
      </c>
      <c r="N60" s="119">
        <f>'ЕФЕКТИВНІСТЬ І півріччя 2020'!X337</f>
        <v>0</v>
      </c>
    </row>
    <row r="61" spans="2:14" x14ac:dyDescent="0.25">
      <c r="E61" s="76"/>
      <c r="F61" s="76"/>
      <c r="G61" s="76"/>
      <c r="H61" s="76"/>
      <c r="I61" s="76"/>
      <c r="K61" s="76"/>
      <c r="L61" s="76"/>
      <c r="M61" s="76"/>
      <c r="N61" s="121"/>
    </row>
    <row r="62" spans="2:14" x14ac:dyDescent="0.25">
      <c r="B62" s="38" t="s">
        <v>41</v>
      </c>
      <c r="C62" s="171" t="s">
        <v>23</v>
      </c>
      <c r="E62" s="122">
        <f>SUM(E63:E68)</f>
        <v>276589.7</v>
      </c>
      <c r="F62" s="122">
        <f>SUM(F63:F68)</f>
        <v>17478.212960000001</v>
      </c>
      <c r="G62" s="122">
        <f>SUM(G63:G68)</f>
        <v>165.5</v>
      </c>
      <c r="H62" s="38"/>
      <c r="I62" s="38"/>
      <c r="K62" s="38"/>
      <c r="L62" s="38"/>
      <c r="M62" s="38"/>
      <c r="N62" s="38"/>
    </row>
    <row r="63" spans="2:14" x14ac:dyDescent="0.25">
      <c r="B63" s="2">
        <f>'ЕФЕКТИВНІСТЬ І півріччя 2020'!B340</f>
        <v>1</v>
      </c>
      <c r="C63" s="164" t="str">
        <f>'ЕФЕКТИВНІСТЬ І півріччя 2020'!C340</f>
        <v>Східний АГС</v>
      </c>
      <c r="E63" s="157">
        <f>'ЕФЕКТИВНІСТЬ І півріччя 2020'!K340</f>
        <v>59332.19999999999</v>
      </c>
      <c r="F63" s="157">
        <f>'ЕФЕКТИВНІСТЬ І півріччя 2020'!E340</f>
        <v>2871.7419199999999</v>
      </c>
      <c r="G63" s="157">
        <f>'ЕФЕКТИВНІСТЬ І півріччя 2020'!N340</f>
        <v>35</v>
      </c>
      <c r="H63" s="64">
        <f>'ЕФЕКТИВНІСТЬ І півріччя 2020'!R340</f>
        <v>-0.88000000000000012</v>
      </c>
      <c r="I63" s="64">
        <f>'ЕФЕКТИВНІСТЬ І півріччя 2020'!Q340</f>
        <v>0.39999999999999997</v>
      </c>
      <c r="K63" s="117" t="str">
        <f>'ЕФЕКТИВНІСТЬ І півріччя 2020'!U340</f>
        <v>АВ</v>
      </c>
      <c r="L63" s="120">
        <f>'ЕФЕКТИВНІСТЬ І півріччя 2020'!V340</f>
        <v>0</v>
      </c>
      <c r="M63" s="118">
        <f>'ЕФЕКТИВНІСТЬ І півріччя 2020'!W340</f>
        <v>0</v>
      </c>
      <c r="N63" s="119">
        <f>'ЕФЕКТИВНІСТЬ І півріччя 2020'!X340</f>
        <v>0</v>
      </c>
    </row>
    <row r="64" spans="2:14" x14ac:dyDescent="0.25">
      <c r="B64" s="2">
        <f>'ЕФЕКТИВНІСТЬ І півріччя 2020'!B341</f>
        <v>2</v>
      </c>
      <c r="C64" s="164" t="str">
        <f>'ЕФЕКТИВНІСТЬ І півріччя 2020'!C341</f>
        <v>Центральний АГС</v>
      </c>
      <c r="E64" s="157">
        <f>'ЕФЕКТИВНІСТЬ І півріччя 2020'!K341</f>
        <v>29333.299999999996</v>
      </c>
      <c r="F64" s="157">
        <f>'ЕФЕКТИВНІСТЬ І півріччя 2020'!E341</f>
        <v>2788.8459200000002</v>
      </c>
      <c r="G64" s="157">
        <f>'ЕФЕКТИВНІСТЬ І півріччя 2020'!N341</f>
        <v>18</v>
      </c>
      <c r="H64" s="64">
        <f>'ЕФЕКТИВНІСТЬ І півріччя 2020'!R341</f>
        <v>0.18000000000000002</v>
      </c>
      <c r="I64" s="64">
        <f>'ЕФЕКТИВНІСТЬ І півріччя 2020'!Q341</f>
        <v>-9.9999999999999978E-2</v>
      </c>
      <c r="K64" s="117">
        <f>'ЕФЕКТИВНІСТЬ І півріччя 2020'!U341</f>
        <v>0</v>
      </c>
      <c r="L64" s="120">
        <f>'ЕФЕКТИВНІСТЬ І півріччя 2020'!V341</f>
        <v>0</v>
      </c>
      <c r="M64" s="118">
        <f>'ЕФЕКТИВНІСТЬ І півріччя 2020'!W341</f>
        <v>0</v>
      </c>
      <c r="N64" s="119" t="str">
        <f>'ЕФЕКТИВНІСТЬ І півріччя 2020'!X341</f>
        <v>ВА</v>
      </c>
    </row>
    <row r="65" spans="2:14" x14ac:dyDescent="0.25">
      <c r="B65" s="2">
        <f>'ЕФЕКТИВНІСТЬ І півріччя 2020'!B342</f>
        <v>3</v>
      </c>
      <c r="C65" s="164" t="str">
        <f>'ЕФЕКТИВНІСТЬ І півріччя 2020'!C342</f>
        <v>Південно-західний АГС</v>
      </c>
      <c r="E65" s="157">
        <f>'ЕФЕКТИВНІСТЬ І півріччя 2020'!K342</f>
        <v>34959.4</v>
      </c>
      <c r="F65" s="157">
        <f>'ЕФЕКТИВНІСТЬ І півріччя 2020'!E342</f>
        <v>1830.83232</v>
      </c>
      <c r="G65" s="157">
        <f>'ЕФЕКТИВНІСТЬ І півріччя 2020'!N342</f>
        <v>17.2</v>
      </c>
      <c r="H65" s="64">
        <f>'ЕФЕКТИВНІСТЬ І півріччя 2020'!R342</f>
        <v>-0.64</v>
      </c>
      <c r="I65" s="64">
        <f>'ЕФЕКТИВНІСТЬ І півріччя 2020'!Q342</f>
        <v>9.9999999999999672E-3</v>
      </c>
      <c r="K65" s="117" t="str">
        <f>'ЕФЕКТИВНІСТЬ І півріччя 2020'!U342</f>
        <v>АВ</v>
      </c>
      <c r="L65" s="120">
        <f>'ЕФЕКТИВНІСТЬ І півріччя 2020'!V342</f>
        <v>0</v>
      </c>
      <c r="M65" s="118">
        <f>'ЕФЕКТИВНІСТЬ І півріччя 2020'!W342</f>
        <v>0</v>
      </c>
      <c r="N65" s="119">
        <f>'ЕФЕКТИВНІСТЬ І півріччя 2020'!X342</f>
        <v>0</v>
      </c>
    </row>
    <row r="66" spans="2:14" x14ac:dyDescent="0.25">
      <c r="B66" s="2">
        <f>'ЕФЕКТИВНІСТЬ І півріччя 2020'!B343</f>
        <v>4</v>
      </c>
      <c r="C66" s="164" t="str">
        <f>'ЕФЕКТИВНІСТЬ І півріччя 2020'!C343</f>
        <v>Північний АГС</v>
      </c>
      <c r="E66" s="157">
        <f>'ЕФЕКТИВНІСТЬ І півріччя 2020'!K343</f>
        <v>86395.8</v>
      </c>
      <c r="F66" s="157">
        <f>'ЕФЕКТИВНІСТЬ І півріччя 2020'!E343</f>
        <v>6986.9855399999997</v>
      </c>
      <c r="G66" s="157">
        <f>'ЕФЕКТИВНІСТЬ І півріччя 2020'!N343</f>
        <v>54.3</v>
      </c>
      <c r="H66" s="64">
        <f>'ЕФЕКТИВНІСТЬ І півріччя 2020'!R343</f>
        <v>-0.09</v>
      </c>
      <c r="I66" s="64">
        <f>'ЕФЕКТИВНІСТЬ І півріччя 2020'!Q343</f>
        <v>-0.01</v>
      </c>
      <c r="K66" s="117">
        <f>'ЕФЕКТИВНІСТЬ І півріччя 2020'!U343</f>
        <v>0</v>
      </c>
      <c r="L66" s="120">
        <f>'ЕФЕКТИВНІСТЬ І півріччя 2020'!V343</f>
        <v>0</v>
      </c>
      <c r="M66" s="118" t="str">
        <f>'ЕФЕКТИВНІСТЬ І півріччя 2020'!W343</f>
        <v>ВВ</v>
      </c>
      <c r="N66" s="119">
        <f>'ЕФЕКТИВНІСТЬ І півріччя 2020'!X343</f>
        <v>0</v>
      </c>
    </row>
    <row r="67" spans="2:14" x14ac:dyDescent="0.25">
      <c r="B67" s="2">
        <f>'ЕФЕКТИВНІСТЬ І півріччя 2020'!B344</f>
        <v>5</v>
      </c>
      <c r="C67" s="164" t="str">
        <f>'ЕФЕКТИВНІСТЬ І півріччя 2020'!C344</f>
        <v>Північно-західний АГС</v>
      </c>
      <c r="E67" s="157">
        <f>'ЕФЕКТИВНІСТЬ І півріччя 2020'!K344</f>
        <v>32413.700000000004</v>
      </c>
      <c r="F67" s="157">
        <f>'ЕФЕКТИВНІСТЬ І півріччя 2020'!E344</f>
        <v>1658.9598000000001</v>
      </c>
      <c r="G67" s="157">
        <f>'ЕФЕКТИВНІСТЬ І півріччя 2020'!N344</f>
        <v>21</v>
      </c>
      <c r="H67" s="64">
        <f>'ЕФЕКТИВНІСТЬ І півріччя 2020'!R344</f>
        <v>-0.82</v>
      </c>
      <c r="I67" s="64">
        <f>'ЕФЕКТИВНІСТЬ І півріччя 2020'!Q344</f>
        <v>0.58000000000000007</v>
      </c>
      <c r="K67" s="117" t="str">
        <f>'ЕФЕКТИВНІСТЬ І півріччя 2020'!U344</f>
        <v>АВ</v>
      </c>
      <c r="L67" s="120">
        <f>'ЕФЕКТИВНІСТЬ І півріччя 2020'!V344</f>
        <v>0</v>
      </c>
      <c r="M67" s="118">
        <f>'ЕФЕКТИВНІСТЬ І півріччя 2020'!W344</f>
        <v>0</v>
      </c>
      <c r="N67" s="119">
        <f>'ЕФЕКТИВНІСТЬ І півріччя 2020'!X344</f>
        <v>0</v>
      </c>
    </row>
    <row r="68" spans="2:14" x14ac:dyDescent="0.25">
      <c r="B68" s="2">
        <f>'ЕФЕКТИВНІСТЬ І півріччя 2020'!B345</f>
        <v>6</v>
      </c>
      <c r="C68" s="164" t="str">
        <f>'ЕФЕКТИВНІСТЬ І півріччя 2020'!C345</f>
        <v>Західний АГС</v>
      </c>
      <c r="E68" s="157">
        <f>'ЕФЕКТИВНІСТЬ І півріччя 2020'!K345</f>
        <v>34155.300000000003</v>
      </c>
      <c r="F68" s="157">
        <f>'ЕФЕКТИВНІСТЬ І півріччя 2020'!E345</f>
        <v>1340.84746</v>
      </c>
      <c r="G68" s="157">
        <f>'ЕФЕКТИВНІСТЬ І півріччя 2020'!N345</f>
        <v>20</v>
      </c>
      <c r="H68" s="64">
        <f>'ЕФЕКТИВНІСТЬ І півріччя 2020'!R345</f>
        <v>-1.26</v>
      </c>
      <c r="I68" s="64">
        <f>'ЕФЕКТИВНІСТЬ І півріччя 2020'!Q345</f>
        <v>-0.76</v>
      </c>
      <c r="K68" s="117">
        <f>'ЕФЕКТИВНІСТЬ І півріччя 2020'!U345</f>
        <v>0</v>
      </c>
      <c r="L68" s="120">
        <f>'ЕФЕКТИВНІСТЬ І півріччя 2020'!V345</f>
        <v>0</v>
      </c>
      <c r="M68" s="118" t="str">
        <f>'ЕФЕКТИВНІСТЬ І півріччя 2020'!W345</f>
        <v>ВВ</v>
      </c>
      <c r="N68" s="119">
        <f>'ЕФЕКТИВНІСТЬ І півріччя 2020'!X345</f>
        <v>0</v>
      </c>
    </row>
    <row r="69" spans="2:14" x14ac:dyDescent="0.25">
      <c r="E69" s="76"/>
      <c r="F69" s="76"/>
      <c r="G69" s="76"/>
      <c r="H69" s="76"/>
      <c r="I69" s="76"/>
      <c r="K69" s="76"/>
      <c r="L69" s="76"/>
      <c r="M69" s="76"/>
      <c r="N69" s="76"/>
    </row>
    <row r="70" spans="2:14" x14ac:dyDescent="0.25">
      <c r="E70" s="76"/>
      <c r="F70" s="76"/>
      <c r="G70" s="76"/>
      <c r="H70" s="76"/>
      <c r="I70" s="76"/>
      <c r="K70" s="76"/>
      <c r="L70" s="76"/>
      <c r="M70" s="76"/>
      <c r="N70" s="76"/>
    </row>
    <row r="71" spans="2:14" x14ac:dyDescent="0.25">
      <c r="E71" s="76"/>
      <c r="F71" s="76"/>
      <c r="G71" s="76"/>
      <c r="H71" s="76"/>
      <c r="I71" s="76"/>
      <c r="K71" s="76"/>
      <c r="L71" s="76"/>
      <c r="M71" s="76"/>
      <c r="N71" s="76"/>
    </row>
    <row r="72" spans="2:14" x14ac:dyDescent="0.25">
      <c r="E72" s="76"/>
      <c r="F72" s="76"/>
      <c r="G72" s="76"/>
      <c r="H72" s="76"/>
      <c r="I72" s="76"/>
      <c r="K72" s="76"/>
      <c r="L72" s="76"/>
      <c r="M72" s="76"/>
      <c r="N72" s="76"/>
    </row>
    <row r="73" spans="2:14" x14ac:dyDescent="0.25">
      <c r="E73" s="76"/>
      <c r="F73" s="76"/>
      <c r="G73" s="76"/>
      <c r="H73" s="76"/>
      <c r="I73" s="76"/>
      <c r="K73" s="76"/>
      <c r="L73" s="76"/>
      <c r="M73" s="76"/>
      <c r="N73" s="76"/>
    </row>
    <row r="74" spans="2:14" x14ac:dyDescent="0.25">
      <c r="E74" s="76"/>
      <c r="F74" s="76"/>
      <c r="G74" s="76"/>
      <c r="H74" s="76"/>
      <c r="I74" s="76"/>
      <c r="K74" s="76"/>
      <c r="L74" s="76"/>
      <c r="M74" s="76"/>
      <c r="N74" s="76"/>
    </row>
    <row r="75" spans="2:14" x14ac:dyDescent="0.25">
      <c r="E75" s="76"/>
      <c r="F75" s="76"/>
      <c r="G75" s="76"/>
      <c r="H75" s="76"/>
      <c r="I75" s="76"/>
      <c r="K75" s="76"/>
      <c r="L75" s="76"/>
      <c r="M75" s="76"/>
      <c r="N75" s="76"/>
    </row>
    <row r="76" spans="2:14" x14ac:dyDescent="0.25">
      <c r="E76" s="76"/>
      <c r="F76" s="76"/>
      <c r="G76" s="76"/>
      <c r="H76" s="76"/>
      <c r="I76" s="76"/>
      <c r="K76" s="76"/>
      <c r="L76" s="76"/>
      <c r="M76" s="76"/>
      <c r="N76" s="76"/>
    </row>
    <row r="77" spans="2:14" x14ac:dyDescent="0.25">
      <c r="E77" s="76"/>
      <c r="F77" s="76"/>
      <c r="G77" s="76"/>
      <c r="H77" s="76"/>
      <c r="I77" s="76"/>
      <c r="K77" s="76"/>
      <c r="L77" s="76"/>
      <c r="M77" s="76"/>
      <c r="N77" s="76"/>
    </row>
    <row r="78" spans="2:14" x14ac:dyDescent="0.25">
      <c r="E78" s="76"/>
      <c r="F78" s="76"/>
      <c r="G78" s="76"/>
      <c r="H78" s="76"/>
      <c r="I78" s="76"/>
      <c r="K78" s="76"/>
      <c r="L78" s="76"/>
      <c r="M78" s="76"/>
      <c r="N78" s="76"/>
    </row>
    <row r="79" spans="2:14" x14ac:dyDescent="0.25">
      <c r="E79" s="76"/>
      <c r="F79" s="76"/>
      <c r="G79" s="76"/>
      <c r="H79" s="76"/>
      <c r="I79" s="76"/>
      <c r="K79" s="76"/>
      <c r="L79" s="76"/>
      <c r="M79" s="76"/>
      <c r="N79" s="76"/>
    </row>
    <row r="80" spans="2:14" x14ac:dyDescent="0.25">
      <c r="E80" s="76"/>
      <c r="F80" s="76"/>
      <c r="G80" s="76"/>
      <c r="H80" s="76"/>
      <c r="I80" s="76"/>
      <c r="K80" s="76"/>
      <c r="L80" s="76"/>
      <c r="M80" s="76"/>
      <c r="N80" s="76"/>
    </row>
    <row r="81" spans="2:14" x14ac:dyDescent="0.25">
      <c r="E81" s="76"/>
      <c r="F81" s="76"/>
      <c r="G81" s="76"/>
      <c r="H81" s="76"/>
      <c r="I81" s="76"/>
      <c r="K81" s="76"/>
      <c r="L81" s="76"/>
      <c r="M81" s="76"/>
      <c r="N81" s="76"/>
    </row>
    <row r="82" spans="2:14" x14ac:dyDescent="0.25">
      <c r="E82" s="76"/>
      <c r="F82" s="76"/>
      <c r="G82" s="76"/>
      <c r="H82" s="76"/>
      <c r="I82" s="76"/>
      <c r="K82" s="76"/>
      <c r="L82" s="76"/>
      <c r="M82" s="76"/>
      <c r="N82" s="76"/>
    </row>
    <row r="83" spans="2:14" x14ac:dyDescent="0.25">
      <c r="E83" s="76"/>
      <c r="F83" s="76"/>
      <c r="G83" s="76"/>
      <c r="H83" s="76"/>
      <c r="I83" s="76"/>
      <c r="K83" s="76"/>
      <c r="L83" s="76"/>
      <c r="M83" s="76"/>
      <c r="N83" s="76"/>
    </row>
    <row r="84" spans="2:14" x14ac:dyDescent="0.25">
      <c r="E84" s="76"/>
      <c r="F84" s="76"/>
      <c r="G84" s="76"/>
      <c r="H84" s="76"/>
      <c r="I84" s="76"/>
      <c r="K84" s="76"/>
      <c r="L84" s="76"/>
      <c r="M84" s="76"/>
      <c r="N84" s="76"/>
    </row>
    <row r="85" spans="2:14" x14ac:dyDescent="0.25">
      <c r="E85" s="76"/>
      <c r="F85" s="76"/>
      <c r="G85" s="76"/>
      <c r="H85" s="76"/>
      <c r="I85" s="76"/>
      <c r="K85" s="76"/>
      <c r="L85" s="76"/>
      <c r="M85" s="76"/>
      <c r="N85" s="76"/>
    </row>
    <row r="86" spans="2:14" x14ac:dyDescent="0.25">
      <c r="E86" s="76"/>
      <c r="F86" s="76"/>
      <c r="G86" s="76"/>
      <c r="H86" s="76"/>
      <c r="I86" s="76"/>
      <c r="K86" s="76"/>
      <c r="L86" s="76"/>
      <c r="M86" s="76"/>
      <c r="N86" s="76"/>
    </row>
    <row r="87" spans="2:14" x14ac:dyDescent="0.25">
      <c r="E87" s="76"/>
      <c r="F87" s="76"/>
      <c r="G87" s="76"/>
      <c r="H87" s="76"/>
      <c r="I87" s="76"/>
      <c r="K87" s="76"/>
      <c r="L87" s="76"/>
      <c r="M87" s="76"/>
      <c r="N87" s="76"/>
    </row>
    <row r="88" spans="2:14" x14ac:dyDescent="0.25">
      <c r="E88" s="76"/>
      <c r="F88" s="76"/>
      <c r="G88" s="76"/>
      <c r="H88" s="76"/>
      <c r="I88" s="76"/>
      <c r="K88" s="76"/>
      <c r="L88" s="76"/>
      <c r="M88" s="76"/>
      <c r="N88" s="76"/>
    </row>
    <row r="89" spans="2:14" x14ac:dyDescent="0.25">
      <c r="B89" s="38" t="s">
        <v>42</v>
      </c>
      <c r="C89" s="171" t="str">
        <f>'ЕФЕКТИВНІСТЬ І півріччя 2020'!C346</f>
        <v>Окружні адміністративні суди</v>
      </c>
      <c r="E89" s="122">
        <f>SUM(E90:E114)</f>
        <v>605813.89999999991</v>
      </c>
      <c r="F89" s="122">
        <f t="shared" ref="F89:G89" si="1">SUM(F90:F114)</f>
        <v>124270.95053999998</v>
      </c>
      <c r="G89" s="122">
        <f t="shared" si="1"/>
        <v>506.2</v>
      </c>
      <c r="H89" s="38"/>
      <c r="I89" s="38"/>
      <c r="K89" s="38"/>
      <c r="L89" s="38"/>
      <c r="M89" s="38"/>
      <c r="N89" s="38"/>
    </row>
    <row r="90" spans="2:14" x14ac:dyDescent="0.25">
      <c r="B90" s="2">
        <f>'ЕФЕКТИВНІСТЬ І півріччя 2020'!B348</f>
        <v>1</v>
      </c>
      <c r="C90" s="164" t="str">
        <f>'ЕФЕКТИВНІСТЬ І півріччя 2020'!C348</f>
        <v>Вінницький окружний адміністративний суд</v>
      </c>
      <c r="E90" s="157">
        <f>'ЕФЕКТИВНІСТЬ І півріччя 2020'!K348</f>
        <v>24341.200000000004</v>
      </c>
      <c r="F90" s="157">
        <f>'ЕФЕКТИВНІСТЬ І півріччя 2020'!E348</f>
        <v>3496.9775519999998</v>
      </c>
      <c r="G90" s="157">
        <f>'ЕФЕКТИВНІСТЬ І півріччя 2020'!N348</f>
        <v>23</v>
      </c>
      <c r="H90" s="64">
        <f>'ЕФЕКТИВНІСТЬ І півріччя 2020'!R348</f>
        <v>0.38</v>
      </c>
      <c r="I90" s="64">
        <f>'ЕФЕКТИВНІСТЬ І півріччя 2020'!Q348</f>
        <v>-0.21000000000000002</v>
      </c>
      <c r="K90" s="117">
        <f>'ЕФЕКТИВНІСТЬ І півріччя 2020'!U348</f>
        <v>0</v>
      </c>
      <c r="L90" s="120">
        <f>'ЕФЕКТИВНІСТЬ І півріччя 2020'!V348</f>
        <v>0</v>
      </c>
      <c r="M90" s="118">
        <f>'ЕФЕКТИВНІСТЬ І півріччя 2020'!W348</f>
        <v>0</v>
      </c>
      <c r="N90" s="119" t="str">
        <f>'ЕФЕКТИВНІСТЬ І півріччя 2020'!X348</f>
        <v>ВА</v>
      </c>
    </row>
    <row r="91" spans="2:14" x14ac:dyDescent="0.25">
      <c r="B91" s="2">
        <f>'ЕФЕКТИВНІСТЬ І півріччя 2020'!B349</f>
        <v>2</v>
      </c>
      <c r="C91" s="164" t="str">
        <f>'ЕФЕКТИВНІСТЬ І півріччя 2020'!C349</f>
        <v>Волинський окружний адміністративний суд</v>
      </c>
      <c r="E91" s="157">
        <f>'ЕФЕКТИВНІСТЬ І півріччя 2020'!K349</f>
        <v>17400.899999999998</v>
      </c>
      <c r="F91" s="157">
        <f>'ЕФЕКТИВНІСТЬ І півріччя 2020'!E349</f>
        <v>7418.1487079999997</v>
      </c>
      <c r="G91" s="157">
        <f>'ЕФЕКТИВНІСТЬ І півріччя 2020'!N349</f>
        <v>15</v>
      </c>
      <c r="H91" s="64">
        <f>'ЕФЕКТИВНІСТЬ І півріччя 2020'!R349</f>
        <v>2.5499999999999998</v>
      </c>
      <c r="I91" s="64">
        <f>'ЕФЕКТИВНІСТЬ І півріччя 2020'!Q349</f>
        <v>-0.16</v>
      </c>
      <c r="K91" s="117">
        <f>'ЕФЕКТИВНІСТЬ І півріччя 2020'!U349</f>
        <v>0</v>
      </c>
      <c r="L91" s="120">
        <f>'ЕФЕКТИВНІСТЬ І півріччя 2020'!V349</f>
        <v>0</v>
      </c>
      <c r="M91" s="118">
        <f>'ЕФЕКТИВНІСТЬ І півріччя 2020'!W349</f>
        <v>0</v>
      </c>
      <c r="N91" s="119" t="str">
        <f>'ЕФЕКТИВНІСТЬ І півріччя 2020'!X349</f>
        <v>ВА</v>
      </c>
    </row>
    <row r="92" spans="2:14" x14ac:dyDescent="0.25">
      <c r="B92" s="2">
        <f>'ЕФЕКТИВНІСТЬ І півріччя 2020'!B350</f>
        <v>3</v>
      </c>
      <c r="C92" s="164" t="str">
        <f>'ЕФЕКТИВНІСТЬ І півріччя 2020'!C350</f>
        <v>Дніпропетровський окружний адміністративний суд</v>
      </c>
      <c r="E92" s="157">
        <f>'ЕФЕКТИВНІСТЬ І півріччя 2020'!K350</f>
        <v>47844.2</v>
      </c>
      <c r="F92" s="157">
        <f>'ЕФЕКТИВНІСТЬ І півріччя 2020'!E350</f>
        <v>8631.5123199999998</v>
      </c>
      <c r="G92" s="157">
        <f>'ЕФЕКТИВНІСТЬ І півріччя 2020'!N350</f>
        <v>39</v>
      </c>
      <c r="H92" s="64">
        <f>'ЕФЕКТИВНІСТЬ І півріччя 2020'!R350</f>
        <v>0.86</v>
      </c>
      <c r="I92" s="64">
        <f>'ЕФЕКТИВНІСТЬ І півріччя 2020'!Q350</f>
        <v>-4.9999999999999975E-2</v>
      </c>
      <c r="K92" s="117">
        <f>'ЕФЕКТИВНІСТЬ І півріччя 2020'!U350</f>
        <v>0</v>
      </c>
      <c r="L92" s="120">
        <f>'ЕФЕКТИВНІСТЬ І півріччя 2020'!V350</f>
        <v>0</v>
      </c>
      <c r="M92" s="118">
        <f>'ЕФЕКТИВНІСТЬ І півріччя 2020'!W350</f>
        <v>0</v>
      </c>
      <c r="N92" s="119" t="str">
        <f>'ЕФЕКТИВНІСТЬ І півріччя 2020'!X350</f>
        <v>ВА</v>
      </c>
    </row>
    <row r="93" spans="2:14" x14ac:dyDescent="0.25">
      <c r="B93" s="2">
        <f>'ЕФЕКТИВНІСТЬ І півріччя 2020'!B351</f>
        <v>4</v>
      </c>
      <c r="C93" s="164" t="str">
        <f>'ЕФЕКТИВНІСТЬ І півріччя 2020'!C351</f>
        <v>Донецький окружний адміністративний суд</v>
      </c>
      <c r="E93" s="157">
        <f>'ЕФЕКТИВНІСТЬ І півріччя 2020'!K351</f>
        <v>48614.999999999993</v>
      </c>
      <c r="F93" s="157">
        <f>'ЕФЕКТИВНІСТЬ І півріччя 2020'!E351</f>
        <v>6995.3602680000004</v>
      </c>
      <c r="G93" s="157">
        <f>'ЕФЕКТИВНІСТЬ І півріччя 2020'!N351</f>
        <v>47</v>
      </c>
      <c r="H93" s="64">
        <f>'ЕФЕКТИВНІСТЬ І півріччя 2020'!R351</f>
        <v>0.37000000000000005</v>
      </c>
      <c r="I93" s="64">
        <f>'ЕФЕКТИВНІСТЬ І півріччя 2020'!Q351</f>
        <v>-0.11000000000000004</v>
      </c>
      <c r="K93" s="117">
        <f>'ЕФЕКТИВНІСТЬ І півріччя 2020'!U351</f>
        <v>0</v>
      </c>
      <c r="L93" s="120">
        <f>'ЕФЕКТИВНІСТЬ І півріччя 2020'!V351</f>
        <v>0</v>
      </c>
      <c r="M93" s="118">
        <f>'ЕФЕКТИВНІСТЬ І півріччя 2020'!W351</f>
        <v>0</v>
      </c>
      <c r="N93" s="119" t="str">
        <f>'ЕФЕКТИВНІСТЬ І півріччя 2020'!X351</f>
        <v>ВА</v>
      </c>
    </row>
    <row r="94" spans="2:14" x14ac:dyDescent="0.25">
      <c r="B94" s="2">
        <f>'ЕФЕКТИВНІСТЬ І півріччя 2020'!B352</f>
        <v>5</v>
      </c>
      <c r="C94" s="164" t="str">
        <f>'ЕФЕКТИВНІСТЬ І півріччя 2020'!C352</f>
        <v>Житомирський окружний адміністративний суд</v>
      </c>
      <c r="E94" s="157">
        <f>'ЕФЕКТИВНІСТЬ І півріччя 2020'!K352</f>
        <v>21950.600000000002</v>
      </c>
      <c r="F94" s="157">
        <f>'ЕФЕКТИВНІСТЬ І півріччя 2020'!E352</f>
        <v>10805.035964000001</v>
      </c>
      <c r="G94" s="157">
        <f>'ЕФЕКТИВНІСТЬ І півріччя 2020'!N352</f>
        <v>18.100000000000001</v>
      </c>
      <c r="H94" s="64">
        <f>'ЕФЕКТИВНІСТЬ І півріччя 2020'!R352</f>
        <v>3.13</v>
      </c>
      <c r="I94" s="64">
        <f>'ЕФЕКТИВНІСТЬ І півріччя 2020'!Q352</f>
        <v>-0.52</v>
      </c>
      <c r="K94" s="117">
        <f>'ЕФЕКТИВНІСТЬ І півріччя 2020'!U352</f>
        <v>0</v>
      </c>
      <c r="L94" s="120">
        <f>'ЕФЕКТИВНІСТЬ І півріччя 2020'!V352</f>
        <v>0</v>
      </c>
      <c r="M94" s="118">
        <f>'ЕФЕКТИВНІСТЬ І півріччя 2020'!W352</f>
        <v>0</v>
      </c>
      <c r="N94" s="119" t="str">
        <f>'ЕФЕКТИВНІСТЬ І півріччя 2020'!X352</f>
        <v>ВА</v>
      </c>
    </row>
    <row r="95" spans="2:14" x14ac:dyDescent="0.25">
      <c r="B95" s="2">
        <f>'ЕФЕКТИВНІСТЬ І півріччя 2020'!B353</f>
        <v>6</v>
      </c>
      <c r="C95" s="164" t="str">
        <f>'ЕФЕКТИВНІСТЬ І півріччя 2020'!C353</f>
        <v>Закарпатський окружний адміністративний суд</v>
      </c>
      <c r="E95" s="157">
        <f>'ЕФЕКТИВНІСТЬ І півріччя 2020'!K353</f>
        <v>14204.800000000003</v>
      </c>
      <c r="F95" s="157">
        <f>'ЕФЕКТИВНІСТЬ І півріччя 2020'!E353</f>
        <v>2312.20822</v>
      </c>
      <c r="G95" s="157">
        <f>'ЕФЕКТИВНІСТЬ І півріччя 2020'!N353</f>
        <v>11.5</v>
      </c>
      <c r="H95" s="64">
        <f>'ЕФЕКТИВНІСТЬ І півріччя 2020'!R353</f>
        <v>0.71</v>
      </c>
      <c r="I95" s="64">
        <f>'ЕФЕКТИВНІСТЬ І півріччя 2020'!Q353</f>
        <v>-4.0000000000000022E-2</v>
      </c>
      <c r="K95" s="117">
        <f>'ЕФЕКТИВНІСТЬ І півріччя 2020'!U353</f>
        <v>0</v>
      </c>
      <c r="L95" s="120">
        <f>'ЕФЕКТИВНІСТЬ І півріччя 2020'!V353</f>
        <v>0</v>
      </c>
      <c r="M95" s="118">
        <f>'ЕФЕКТИВНІСТЬ І півріччя 2020'!W353</f>
        <v>0</v>
      </c>
      <c r="N95" s="119" t="str">
        <f>'ЕФЕКТИВНІСТЬ І півріччя 2020'!X353</f>
        <v>ВА</v>
      </c>
    </row>
    <row r="96" spans="2:14" x14ac:dyDescent="0.25">
      <c r="B96" s="2">
        <f>'ЕФЕКТИВНІСТЬ І півріччя 2020'!B354</f>
        <v>7</v>
      </c>
      <c r="C96" s="164" t="str">
        <f>'ЕФЕКТИВНІСТЬ І півріччя 2020'!C354</f>
        <v>Запорізький окружний адміністративний суд</v>
      </c>
      <c r="E96" s="157">
        <f>'ЕФЕКТИВНІСТЬ І півріччя 2020'!K354</f>
        <v>20196</v>
      </c>
      <c r="F96" s="157">
        <f>'ЕФЕКТИВНІСТЬ І півріччя 2020'!E354</f>
        <v>5773.4872560000003</v>
      </c>
      <c r="G96" s="157">
        <f>'ЕФЕКТИВНІСТЬ І півріччя 2020'!N354</f>
        <v>16</v>
      </c>
      <c r="H96" s="64">
        <f>'ЕФЕКТИВНІСТЬ І півріччя 2020'!R354</f>
        <v>1.75</v>
      </c>
      <c r="I96" s="64">
        <f>'ЕФЕКТИВНІСТЬ І півріччя 2020'!Q354</f>
        <v>-0.24000000000000005</v>
      </c>
      <c r="K96" s="117">
        <f>'ЕФЕКТИВНІСТЬ І півріччя 2020'!U354</f>
        <v>0</v>
      </c>
      <c r="L96" s="120">
        <f>'ЕФЕКТИВНІСТЬ І півріччя 2020'!V354</f>
        <v>0</v>
      </c>
      <c r="M96" s="118">
        <f>'ЕФЕКТИВНІСТЬ І півріччя 2020'!W354</f>
        <v>0</v>
      </c>
      <c r="N96" s="119" t="str">
        <f>'ЕФЕКТИВНІСТЬ І півріччя 2020'!X354</f>
        <v>ВА</v>
      </c>
    </row>
    <row r="97" spans="2:14" x14ac:dyDescent="0.25">
      <c r="B97" s="2">
        <f>'ЕФЕКТИВНІСТЬ І півріччя 2020'!B355</f>
        <v>8</v>
      </c>
      <c r="C97" s="164" t="str">
        <f>'ЕФЕКТИВНІСТЬ І півріччя 2020'!C355</f>
        <v>Івано-Франківський окружний адміністративний суд</v>
      </c>
      <c r="E97" s="157">
        <f>'ЕФЕКТИВНІСТЬ І півріччя 2020'!K355</f>
        <v>20453.2</v>
      </c>
      <c r="F97" s="157">
        <f>'ЕФЕКТИВНІСТЬ І півріччя 2020'!E355</f>
        <v>1760.7592480000001</v>
      </c>
      <c r="G97" s="157">
        <f>'ЕФЕКТИВНІСТЬ І півріччя 2020'!N355</f>
        <v>17.5</v>
      </c>
      <c r="H97" s="64">
        <f>'ЕФЕКТИВНІСТЬ І півріччя 2020'!R355</f>
        <v>-0.19</v>
      </c>
      <c r="I97" s="64">
        <f>'ЕФЕКТИВНІСТЬ І півріччя 2020'!Q355</f>
        <v>-0.35000000000000009</v>
      </c>
      <c r="K97" s="117">
        <f>'ЕФЕКТИВНІСТЬ І півріччя 2020'!U355</f>
        <v>0</v>
      </c>
      <c r="L97" s="120">
        <f>'ЕФЕКТИВНІСТЬ І півріччя 2020'!V355</f>
        <v>0</v>
      </c>
      <c r="M97" s="118" t="str">
        <f>'ЕФЕКТИВНІСТЬ І півріччя 2020'!W355</f>
        <v>ВВ</v>
      </c>
      <c r="N97" s="119">
        <f>'ЕФЕКТИВНІСТЬ І півріччя 2020'!X355</f>
        <v>0</v>
      </c>
    </row>
    <row r="98" spans="2:14" x14ac:dyDescent="0.25">
      <c r="B98" s="2">
        <f>'ЕФЕКТИВНІСТЬ І півріччя 2020'!B356</f>
        <v>9</v>
      </c>
      <c r="C98" s="164" t="str">
        <f>'ЕФЕКТИВНІСТЬ І півріччя 2020'!C356</f>
        <v>Київський окружний адміністративний суд</v>
      </c>
      <c r="E98" s="157">
        <f>'ЕФЕКТИВНІСТЬ І півріччя 2020'!K356</f>
        <v>24110.899999999998</v>
      </c>
      <c r="F98" s="157">
        <f>'ЕФЕКТИВНІСТЬ І півріччя 2020'!E356</f>
        <v>4794.9280799999997</v>
      </c>
      <c r="G98" s="157">
        <f>'ЕФЕКТИВНІСТЬ І півріччя 2020'!N356</f>
        <v>19</v>
      </c>
      <c r="H98" s="64">
        <f>'ЕФЕКТИВНІСТЬ І півріччя 2020'!R356</f>
        <v>1.06</v>
      </c>
      <c r="I98" s="64">
        <f>'ЕФЕКТИВНІСТЬ І півріччя 2020'!Q356</f>
        <v>-1.62</v>
      </c>
      <c r="K98" s="117">
        <f>'ЕФЕКТИВНІСТЬ І півріччя 2020'!U356</f>
        <v>0</v>
      </c>
      <c r="L98" s="120">
        <f>'ЕФЕКТИВНІСТЬ І півріччя 2020'!V356</f>
        <v>0</v>
      </c>
      <c r="M98" s="118">
        <f>'ЕФЕКТИВНІСТЬ І півріччя 2020'!W356</f>
        <v>0</v>
      </c>
      <c r="N98" s="119" t="str">
        <f>'ЕФЕКТИВНІСТЬ І півріччя 2020'!X356</f>
        <v>ВА</v>
      </c>
    </row>
    <row r="99" spans="2:14" x14ac:dyDescent="0.25">
      <c r="B99" s="2">
        <f>'ЕФЕКТИВНІСТЬ І півріччя 2020'!B357</f>
        <v>10</v>
      </c>
      <c r="C99" s="164" t="str">
        <f>'ЕФЕКТИВНІСТЬ І півріччя 2020'!C357</f>
        <v>Кіровоградський окружний адміністративний суд</v>
      </c>
      <c r="E99" s="157">
        <f>'ЕФЕКТИВНІСТЬ І півріччя 2020'!K357</f>
        <v>16003.899999999998</v>
      </c>
      <c r="F99" s="157">
        <f>'ЕФЕКТИВНІСТЬ І півріччя 2020'!E357</f>
        <v>2848.5591519999998</v>
      </c>
      <c r="G99" s="157">
        <f>'ЕФЕКТИВНІСТЬ І півріччя 2020'!N357</f>
        <v>12</v>
      </c>
      <c r="H99" s="64">
        <f>'ЕФЕКТИВНІСТЬ І півріччя 2020'!R357</f>
        <v>0.94</v>
      </c>
      <c r="I99" s="64">
        <f>'ЕФЕКТИВНІСТЬ І півріччя 2020'!Q357</f>
        <v>-0.22000000000000003</v>
      </c>
      <c r="K99" s="117">
        <f>'ЕФЕКТИВНІСТЬ І півріччя 2020'!U357</f>
        <v>0</v>
      </c>
      <c r="L99" s="120">
        <f>'ЕФЕКТИВНІСТЬ І півріччя 2020'!V357</f>
        <v>0</v>
      </c>
      <c r="M99" s="118">
        <f>'ЕФЕКТИВНІСТЬ І півріччя 2020'!W357</f>
        <v>0</v>
      </c>
      <c r="N99" s="119" t="str">
        <f>'ЕФЕКТИВНІСТЬ І півріччя 2020'!X357</f>
        <v>ВА</v>
      </c>
    </row>
    <row r="100" spans="2:14" x14ac:dyDescent="0.25">
      <c r="B100" s="2">
        <f>'ЕФЕКТИВНІСТЬ І півріччя 2020'!B358</f>
        <v>11</v>
      </c>
      <c r="C100" s="164" t="str">
        <f>'ЕФЕКТИВНІСТЬ І півріччя 2020'!C358</f>
        <v>Луганський окружний адміністративний суд</v>
      </c>
      <c r="E100" s="157">
        <f>'ЕФЕКТИВНІСТЬ І півріччя 2020'!K358</f>
        <v>18169.8</v>
      </c>
      <c r="F100" s="157">
        <f>'ЕФЕКТИВНІСТЬ І півріччя 2020'!E358</f>
        <v>2356.6549839999998</v>
      </c>
      <c r="G100" s="157">
        <f>'ЕФЕКТИВНІСТЬ І півріччя 2020'!N358</f>
        <v>13</v>
      </c>
      <c r="H100" s="64">
        <f>'ЕФЕКТИВНІСТЬ І півріччя 2020'!R358</f>
        <v>0.5</v>
      </c>
      <c r="I100" s="64">
        <f>'ЕФЕКТИВНІСТЬ І півріччя 2020'!Q358</f>
        <v>-0.20999999999999996</v>
      </c>
      <c r="K100" s="117">
        <f>'ЕФЕКТИВНІСТЬ І півріччя 2020'!U358</f>
        <v>0</v>
      </c>
      <c r="L100" s="120">
        <f>'ЕФЕКТИВНІСТЬ І півріччя 2020'!V358</f>
        <v>0</v>
      </c>
      <c r="M100" s="118">
        <f>'ЕФЕКТИВНІСТЬ І півріччя 2020'!W358</f>
        <v>0</v>
      </c>
      <c r="N100" s="119" t="str">
        <f>'ЕФЕКТИВНІСТЬ І півріччя 2020'!X358</f>
        <v>ВА</v>
      </c>
    </row>
    <row r="101" spans="2:14" x14ac:dyDescent="0.25">
      <c r="B101" s="2">
        <f>'ЕФЕКТИВНІСТЬ І півріччя 2020'!B359</f>
        <v>12</v>
      </c>
      <c r="C101" s="164" t="str">
        <f>'ЕФЕКТИВНІСТЬ І півріччя 2020'!C359</f>
        <v>Львівський окружний адміністративний суд</v>
      </c>
      <c r="E101" s="157">
        <f>'ЕФЕКТИВНІСТЬ І півріччя 2020'!K359</f>
        <v>36394.5</v>
      </c>
      <c r="F101" s="157">
        <f>'ЕФЕКТИВНІСТЬ І півріччя 2020'!E359</f>
        <v>5639.8166199999996</v>
      </c>
      <c r="G101" s="157">
        <f>'ЕФЕКТИВНІСТЬ І півріччя 2020'!N359</f>
        <v>26.9</v>
      </c>
      <c r="H101" s="64">
        <f>'ЕФЕКТИВНІСТЬ І півріччя 2020'!R359</f>
        <v>0.73</v>
      </c>
      <c r="I101" s="64">
        <f>'ЕФЕКТИВНІСТЬ І півріччя 2020'!Q359</f>
        <v>-0.47</v>
      </c>
      <c r="K101" s="117">
        <f>'ЕФЕКТИВНІСТЬ І півріччя 2020'!U359</f>
        <v>0</v>
      </c>
      <c r="L101" s="120">
        <f>'ЕФЕКТИВНІСТЬ І півріччя 2020'!V359</f>
        <v>0</v>
      </c>
      <c r="M101" s="118">
        <f>'ЕФЕКТИВНІСТЬ І півріччя 2020'!W359</f>
        <v>0</v>
      </c>
      <c r="N101" s="119" t="str">
        <f>'ЕФЕКТИВНІСТЬ І півріччя 2020'!X359</f>
        <v>ВА</v>
      </c>
    </row>
    <row r="102" spans="2:14" x14ac:dyDescent="0.25">
      <c r="B102" s="2">
        <f>'ЕФЕКТИВНІСТЬ І півріччя 2020'!B360</f>
        <v>13</v>
      </c>
      <c r="C102" s="164" t="str">
        <f>'ЕФЕКТИВНІСТЬ І півріччя 2020'!C360</f>
        <v>Миколаївський окружний адміністративний суд</v>
      </c>
      <c r="E102" s="157">
        <f>'ЕФЕКТИВНІСТЬ І півріччя 2020'!K360</f>
        <v>14824.4</v>
      </c>
      <c r="F102" s="157">
        <f>'ЕФЕКТИВНІСТЬ І півріччя 2020'!E360</f>
        <v>3585.9062520000002</v>
      </c>
      <c r="G102" s="157">
        <f>'ЕФЕКТИВНІСТЬ І півріччя 2020'!N360</f>
        <v>12</v>
      </c>
      <c r="H102" s="64">
        <f>'ЕФЕКТИВНІСТЬ І півріччя 2020'!R360</f>
        <v>1.37</v>
      </c>
      <c r="I102" s="64">
        <f>'ЕФЕКТИВНІСТЬ І півріччя 2020'!Q360</f>
        <v>-0.13999999999999996</v>
      </c>
      <c r="K102" s="117">
        <f>'ЕФЕКТИВНІСТЬ І півріччя 2020'!U360</f>
        <v>0</v>
      </c>
      <c r="L102" s="120">
        <f>'ЕФЕКТИВНІСТЬ І півріччя 2020'!V360</f>
        <v>0</v>
      </c>
      <c r="M102" s="118">
        <f>'ЕФЕКТИВНІСТЬ І півріччя 2020'!W360</f>
        <v>0</v>
      </c>
      <c r="N102" s="119" t="str">
        <f>'ЕФЕКТИВНІСТЬ І півріччя 2020'!X360</f>
        <v>ВА</v>
      </c>
    </row>
    <row r="103" spans="2:14" x14ac:dyDescent="0.25">
      <c r="B103" s="2">
        <f>'ЕФЕКТИВНІСТЬ І півріччя 2020'!B361</f>
        <v>14</v>
      </c>
      <c r="C103" s="164" t="str">
        <f>'ЕФЕКТИВНІСТЬ І півріччя 2020'!C361</f>
        <v>Одеський окружний адміністративний суд</v>
      </c>
      <c r="E103" s="157">
        <f>'ЕФЕКТИВНІСТЬ І півріччя 2020'!K361</f>
        <v>36792.399999999994</v>
      </c>
      <c r="F103" s="157">
        <f>'ЕФЕКТИВНІСТЬ І півріччя 2020'!E361</f>
        <v>5520.4943439999997</v>
      </c>
      <c r="G103" s="157">
        <f>'ЕФЕКТИВНІСТЬ І півріччя 2020'!N361</f>
        <v>28.9</v>
      </c>
      <c r="H103" s="64">
        <f>'ЕФЕКТИВНІСТЬ І півріччя 2020'!R361</f>
        <v>0.61</v>
      </c>
      <c r="I103" s="64">
        <f>'ЕФЕКТИВНІСТЬ І півріччя 2020'!Q361</f>
        <v>-0.84</v>
      </c>
      <c r="K103" s="117">
        <f>'ЕФЕКТИВНІСТЬ І півріччя 2020'!U361</f>
        <v>0</v>
      </c>
      <c r="L103" s="120">
        <f>'ЕФЕКТИВНІСТЬ І півріччя 2020'!V361</f>
        <v>0</v>
      </c>
      <c r="M103" s="118">
        <f>'ЕФЕКТИВНІСТЬ І півріччя 2020'!W361</f>
        <v>0</v>
      </c>
      <c r="N103" s="119" t="str">
        <f>'ЕФЕКТИВНІСТЬ І півріччя 2020'!X361</f>
        <v>ВА</v>
      </c>
    </row>
    <row r="104" spans="2:14" x14ac:dyDescent="0.25">
      <c r="B104" s="2">
        <f>'ЕФЕКТИВНІСТЬ І півріччя 2020'!B362</f>
        <v>15</v>
      </c>
      <c r="C104" s="164" t="str">
        <f>'ЕФЕКТИВНІСТЬ І півріччя 2020'!C362</f>
        <v>Окружний адміністративний суд міста Києва</v>
      </c>
      <c r="E104" s="157">
        <f>'ЕФЕКТИВНІСТЬ І півріччя 2020'!K362</f>
        <v>56654.3</v>
      </c>
      <c r="F104" s="157">
        <f>'ЕФЕКТИВНІСТЬ І півріччя 2020'!E362</f>
        <v>16128.484227999999</v>
      </c>
      <c r="G104" s="157">
        <f>'ЕФЕКТИВНІСТЬ І півріччя 2020'!N362</f>
        <v>47</v>
      </c>
      <c r="H104" s="64">
        <f>'ЕФЕКТИВНІСТЬ І півріччя 2020'!R362</f>
        <v>1.65</v>
      </c>
      <c r="I104" s="64">
        <f>'ЕФЕКТИВНІСТЬ І півріччя 2020'!Q362</f>
        <v>-3.13</v>
      </c>
      <c r="K104" s="117">
        <f>'ЕФЕКТИВНІСТЬ І півріччя 2020'!U362</f>
        <v>0</v>
      </c>
      <c r="L104" s="120">
        <f>'ЕФЕКТИВНІСТЬ І півріччя 2020'!V362</f>
        <v>0</v>
      </c>
      <c r="M104" s="118">
        <f>'ЕФЕКТИВНІСТЬ І півріччя 2020'!W362</f>
        <v>0</v>
      </c>
      <c r="N104" s="119" t="str">
        <f>'ЕФЕКТИВНІСТЬ І півріччя 2020'!X362</f>
        <v>ВА</v>
      </c>
    </row>
    <row r="105" spans="2:14" x14ac:dyDescent="0.25">
      <c r="B105" s="2">
        <f>'ЕФЕКТИВНІСТЬ І півріччя 2020'!B363</f>
        <v>16</v>
      </c>
      <c r="C105" s="164" t="str">
        <f>'ЕФЕКТИВНІСТЬ І півріччя 2020'!C363</f>
        <v>Полтавський окружний адміністративний суд</v>
      </c>
      <c r="E105" s="157">
        <f>'ЕФЕКТИВНІСТЬ І півріччя 2020'!K363</f>
        <v>20556.7</v>
      </c>
      <c r="F105" s="157">
        <f>'ЕФЕКТИВНІСТЬ І півріччя 2020'!E363</f>
        <v>4499.9570960000001</v>
      </c>
      <c r="G105" s="157">
        <f>'ЕФЕКТИВНІСТЬ І півріччя 2020'!N363</f>
        <v>19</v>
      </c>
      <c r="H105" s="64">
        <f>'ЕФЕКТИВНІСТЬ І півріччя 2020'!R363</f>
        <v>1.01</v>
      </c>
      <c r="I105" s="64">
        <f>'ЕФЕКТИВНІСТЬ І півріччя 2020'!Q363</f>
        <v>-9.9999999999999811E-3</v>
      </c>
      <c r="K105" s="117">
        <f>'ЕФЕКТИВНІСТЬ І півріччя 2020'!U363</f>
        <v>0</v>
      </c>
      <c r="L105" s="120">
        <f>'ЕФЕКТИВНІСТЬ І півріччя 2020'!V363</f>
        <v>0</v>
      </c>
      <c r="M105" s="118">
        <f>'ЕФЕКТИВНІСТЬ І півріччя 2020'!W363</f>
        <v>0</v>
      </c>
      <c r="N105" s="119" t="str">
        <f>'ЕФЕКТИВНІСТЬ І півріччя 2020'!X363</f>
        <v>ВА</v>
      </c>
    </row>
    <row r="106" spans="2:14" x14ac:dyDescent="0.25">
      <c r="B106" s="2">
        <f>'ЕФЕКТИВНІСТЬ І півріччя 2020'!B364</f>
        <v>17</v>
      </c>
      <c r="C106" s="164" t="str">
        <f>'ЕФЕКТИВНІСТЬ І півріччя 2020'!C364</f>
        <v>Рівненський окружний адміністративний суд</v>
      </c>
      <c r="E106" s="157">
        <f>'ЕФЕКТИВНІСТЬ І півріччя 2020'!K364</f>
        <v>15353</v>
      </c>
      <c r="F106" s="157">
        <f>'ЕФЕКТИВНІСТЬ І півріччя 2020'!E364</f>
        <v>3135.701196</v>
      </c>
      <c r="G106" s="157">
        <f>'ЕФЕКТИВНІСТЬ І півріччя 2020'!N364</f>
        <v>14</v>
      </c>
      <c r="H106" s="64">
        <f>'ЕФЕКТИВНІСТЬ І півріччя 2020'!R364</f>
        <v>0.90999999999999992</v>
      </c>
      <c r="I106" s="64">
        <f>'ЕФЕКТИВНІСТЬ І півріччя 2020'!Q364</f>
        <v>-2.02</v>
      </c>
      <c r="K106" s="117">
        <f>'ЕФЕКТИВНІСТЬ І півріччя 2020'!U364</f>
        <v>0</v>
      </c>
      <c r="L106" s="120">
        <f>'ЕФЕКТИВНІСТЬ І півріччя 2020'!V364</f>
        <v>0</v>
      </c>
      <c r="M106" s="118">
        <f>'ЕФЕКТИВНІСТЬ І півріччя 2020'!W364</f>
        <v>0</v>
      </c>
      <c r="N106" s="119" t="str">
        <f>'ЕФЕКТИВНІСТЬ І півріччя 2020'!X364</f>
        <v>ВА</v>
      </c>
    </row>
    <row r="107" spans="2:14" x14ac:dyDescent="0.25">
      <c r="B107" s="2">
        <f>'ЕФЕКТИВНІСТЬ І півріччя 2020'!B365</f>
        <v>18</v>
      </c>
      <c r="C107" s="164" t="str">
        <f>'ЕФЕКТИВНІСТЬ І півріччя 2020'!C365</f>
        <v>Сумський окружний адміністративний суд</v>
      </c>
      <c r="E107" s="157">
        <f>'ЕФЕКТИВНІСТЬ І півріччя 2020'!K365</f>
        <v>18260.5</v>
      </c>
      <c r="F107" s="157">
        <f>'ЕФЕКТИВНІСТЬ І півріччя 2020'!E365</f>
        <v>4453.2892680000004</v>
      </c>
      <c r="G107" s="157">
        <f>'ЕФЕКТИВНІСТЬ І півріччя 2020'!N365</f>
        <v>15</v>
      </c>
      <c r="H107" s="64">
        <f>'ЕФЕКТИВНІСТЬ І півріччя 2020'!R365</f>
        <v>1.3599999999999999</v>
      </c>
      <c r="I107" s="64">
        <f>'ЕФЕКТИВНІСТЬ І півріччя 2020'!Q365</f>
        <v>-7.0000000000000021E-2</v>
      </c>
      <c r="K107" s="117">
        <f>'ЕФЕКТИВНІСТЬ І півріччя 2020'!U365</f>
        <v>0</v>
      </c>
      <c r="L107" s="120">
        <f>'ЕФЕКТИВНІСТЬ І півріччя 2020'!V365</f>
        <v>0</v>
      </c>
      <c r="M107" s="118">
        <f>'ЕФЕКТИВНІСТЬ І півріччя 2020'!W365</f>
        <v>0</v>
      </c>
      <c r="N107" s="119" t="str">
        <f>'ЕФЕКТИВНІСТЬ І півріччя 2020'!X365</f>
        <v>ВА</v>
      </c>
    </row>
    <row r="108" spans="2:14" x14ac:dyDescent="0.25">
      <c r="B108" s="2">
        <f>'ЕФЕКТИВНІСТЬ І півріччя 2020'!B366</f>
        <v>19</v>
      </c>
      <c r="C108" s="164" t="str">
        <f>'ЕФЕКТИВНІСТЬ І півріччя 2020'!C366</f>
        <v>Тернопільський окружний адміністративний суд</v>
      </c>
      <c r="E108" s="157">
        <f>'ЕФЕКТИВНІСТЬ І півріччя 2020'!K366</f>
        <v>14101.5</v>
      </c>
      <c r="F108" s="157">
        <f>'ЕФЕКТИВНІСТЬ І півріччя 2020'!E366</f>
        <v>1717.7740080000001</v>
      </c>
      <c r="G108" s="157">
        <f>'ЕФЕКТИВНІСТЬ І півріччя 2020'!N366</f>
        <v>11</v>
      </c>
      <c r="H108" s="64">
        <f>'ЕФЕКТИВНІСТЬ І півріччя 2020'!R366</f>
        <v>0.31999999999999995</v>
      </c>
      <c r="I108" s="64">
        <f>'ЕФЕКТИВНІСТЬ І півріччя 2020'!Q366</f>
        <v>-3.9999999999999966E-2</v>
      </c>
      <c r="K108" s="117">
        <f>'ЕФЕКТИВНІСТЬ І півріччя 2020'!U366</f>
        <v>0</v>
      </c>
      <c r="L108" s="120">
        <f>'ЕФЕКТИВНІСТЬ І півріччя 2020'!V366</f>
        <v>0</v>
      </c>
      <c r="M108" s="118">
        <f>'ЕФЕКТИВНІСТЬ І півріччя 2020'!W366</f>
        <v>0</v>
      </c>
      <c r="N108" s="119" t="str">
        <f>'ЕФЕКТИВНІСТЬ І півріччя 2020'!X366</f>
        <v>ВА</v>
      </c>
    </row>
    <row r="109" spans="2:14" x14ac:dyDescent="0.25">
      <c r="B109" s="2">
        <f>'ЕФЕКТИВНІСТЬ І півріччя 2020'!B367</f>
        <v>20</v>
      </c>
      <c r="C109" s="164" t="str">
        <f>'ЕФЕКТИВНІСТЬ І півріччя 2020'!C367</f>
        <v>Харківський окружний адміністративний суд</v>
      </c>
      <c r="E109" s="157">
        <f>'ЕФЕКТИВНІСТЬ І півріччя 2020'!K367</f>
        <v>40989.199999999997</v>
      </c>
      <c r="F109" s="157">
        <f>'ЕФЕКТИВНІСТЬ І півріччя 2020'!E367</f>
        <v>10505.094612000001</v>
      </c>
      <c r="G109" s="157">
        <f>'ЕФЕКТИВНІСТЬ І півріччя 2020'!N367</f>
        <v>33.200000000000003</v>
      </c>
      <c r="H109" s="64">
        <f>'ЕФЕКТИВНІСТЬ І півріччя 2020'!R367</f>
        <v>1.48</v>
      </c>
      <c r="I109" s="64">
        <f>'ЕФЕКТИВНІСТЬ І півріччя 2020'!Q367</f>
        <v>0.14000000000000004</v>
      </c>
      <c r="K109" s="117">
        <f>'ЕФЕКТИВНІСТЬ І півріччя 2020'!U367</f>
        <v>0</v>
      </c>
      <c r="L109" s="120" t="str">
        <f>'ЕФЕКТИВНІСТЬ І півріччя 2020'!V367</f>
        <v>АА</v>
      </c>
      <c r="M109" s="118">
        <f>'ЕФЕКТИВНІСТЬ І півріччя 2020'!W367</f>
        <v>0</v>
      </c>
      <c r="N109" s="119">
        <f>'ЕФЕКТИВНІСТЬ І півріччя 2020'!X367</f>
        <v>0</v>
      </c>
    </row>
    <row r="110" spans="2:14" x14ac:dyDescent="0.25">
      <c r="B110" s="2">
        <f>'ЕФЕКТИВНІСТЬ І півріччя 2020'!B368</f>
        <v>21</v>
      </c>
      <c r="C110" s="164" t="str">
        <f>'ЕФЕКТИВНІСТЬ І півріччя 2020'!C368</f>
        <v>Херсонський окружний адміністративний суд</v>
      </c>
      <c r="E110" s="157">
        <f>'ЕФЕКТИВНІСТЬ І півріччя 2020'!K368</f>
        <v>15307</v>
      </c>
      <c r="F110" s="157">
        <f>'ЕФЕКТИВНІСТЬ І півріччя 2020'!E368</f>
        <v>1931.76378</v>
      </c>
      <c r="G110" s="157">
        <f>'ЕФЕКТИВНІСТЬ І півріччя 2020'!N368</f>
        <v>14.1</v>
      </c>
      <c r="H110" s="64">
        <f>'ЕФЕКТИВНІСТЬ І півріччя 2020'!R368</f>
        <v>0.24</v>
      </c>
      <c r="I110" s="64">
        <f>'ЕФЕКТИВНІСТЬ І півріччя 2020'!Q368</f>
        <v>-0.15000000000000002</v>
      </c>
      <c r="K110" s="117">
        <f>'ЕФЕКТИВНІСТЬ І півріччя 2020'!U368</f>
        <v>0</v>
      </c>
      <c r="L110" s="120">
        <f>'ЕФЕКТИВНІСТЬ І півріччя 2020'!V368</f>
        <v>0</v>
      </c>
      <c r="M110" s="118">
        <f>'ЕФЕКТИВНІСТЬ І півріччя 2020'!W368</f>
        <v>0</v>
      </c>
      <c r="N110" s="119" t="str">
        <f>'ЕФЕКТИВНІСТЬ І півріччя 2020'!X368</f>
        <v>ВА</v>
      </c>
    </row>
    <row r="111" spans="2:14" x14ac:dyDescent="0.25">
      <c r="B111" s="2">
        <f>'ЕФЕКТИВНІСТЬ І півріччя 2020'!B369</f>
        <v>22</v>
      </c>
      <c r="C111" s="164" t="str">
        <f>'ЕФЕКТИВНІСТЬ І півріччя 2020'!C369</f>
        <v>Хмельницький окружний адміністративний суд</v>
      </c>
      <c r="E111" s="157">
        <f>'ЕФЕКТИВНІСТЬ І півріччя 2020'!K369</f>
        <v>20274.200000000004</v>
      </c>
      <c r="F111" s="157">
        <f>'ЕФЕКТИВНІСТЬ І півріччя 2020'!E369</f>
        <v>3379.3195839999998</v>
      </c>
      <c r="G111" s="157">
        <f>'ЕФЕКТИВНІСТЬ І півріччя 2020'!N369</f>
        <v>17</v>
      </c>
      <c r="H111" s="64">
        <f>'ЕФЕКТИВНІСТЬ І півріччя 2020'!R369</f>
        <v>0.71</v>
      </c>
      <c r="I111" s="64">
        <f>'ЕФЕКТИВНІСТЬ І півріччя 2020'!Q369</f>
        <v>-0.7</v>
      </c>
      <c r="K111" s="117">
        <f>'ЕФЕКТИВНІСТЬ І півріччя 2020'!U369</f>
        <v>0</v>
      </c>
      <c r="L111" s="120">
        <f>'ЕФЕКТИВНІСТЬ І півріччя 2020'!V369</f>
        <v>0</v>
      </c>
      <c r="M111" s="118">
        <f>'ЕФЕКТИВНІСТЬ І півріччя 2020'!W369</f>
        <v>0</v>
      </c>
      <c r="N111" s="119" t="str">
        <f>'ЕФЕКТИВНІСТЬ І півріччя 2020'!X369</f>
        <v>ВА</v>
      </c>
    </row>
    <row r="112" spans="2:14" x14ac:dyDescent="0.25">
      <c r="B112" s="2">
        <f>'ЕФЕКТИВНІСТЬ І півріччя 2020'!B370</f>
        <v>23</v>
      </c>
      <c r="C112" s="164" t="str">
        <f>'ЕФЕКТИВНІСТЬ І півріччя 2020'!C370</f>
        <v>Черкаський окружний адміністративний суд</v>
      </c>
      <c r="E112" s="157">
        <f>'ЕФЕКТИВНІСТЬ І півріччя 2020'!K370</f>
        <v>17000.800000000003</v>
      </c>
      <c r="F112" s="157">
        <f>'ЕФЕКТИВНІСТЬ І півріччя 2020'!E370</f>
        <v>2529.8971999999999</v>
      </c>
      <c r="G112" s="157">
        <f>'ЕФЕКТИВНІСТЬ І півріччя 2020'!N370</f>
        <v>14</v>
      </c>
      <c r="H112" s="64">
        <f>'ЕФЕКТИВНІСТЬ І півріччя 2020'!R370</f>
        <v>0.55999999999999994</v>
      </c>
      <c r="I112" s="64">
        <f>'ЕФЕКТИВНІСТЬ І півріччя 2020'!Q370</f>
        <v>-0.30000000000000004</v>
      </c>
      <c r="K112" s="117">
        <f>'ЕФЕКТИВНІСТЬ І півріччя 2020'!U370</f>
        <v>0</v>
      </c>
      <c r="L112" s="120">
        <f>'ЕФЕКТИВНІСТЬ І півріччя 2020'!V370</f>
        <v>0</v>
      </c>
      <c r="M112" s="118">
        <f>'ЕФЕКТИВНІСТЬ І півріччя 2020'!W370</f>
        <v>0</v>
      </c>
      <c r="N112" s="119" t="str">
        <f>'ЕФЕКТИВНІСТЬ І півріччя 2020'!X370</f>
        <v>ВА</v>
      </c>
    </row>
    <row r="113" spans="2:14" x14ac:dyDescent="0.25">
      <c r="B113" s="2">
        <f>'ЕФЕКТИВНІСТЬ І півріччя 2020'!B371</f>
        <v>24</v>
      </c>
      <c r="C113" s="164" t="str">
        <f>'ЕФЕКТИВНІСТЬ І півріччя 2020'!C371</f>
        <v>Чернівецький окружний адміністративний суд</v>
      </c>
      <c r="E113" s="157">
        <f>'ЕФЕКТИВНІСТЬ І півріччя 2020'!K371</f>
        <v>10295.199999999999</v>
      </c>
      <c r="F113" s="157">
        <f>'ЕФЕКТИВНІСТЬ І півріччя 2020'!E371</f>
        <v>1159.603024</v>
      </c>
      <c r="G113" s="157">
        <f>'ЕФЕКТИВНІСТЬ І півріччя 2020'!N371</f>
        <v>10</v>
      </c>
      <c r="H113" s="64">
        <f>'ЕФЕКТИВНІСТЬ І півріччя 2020'!R371</f>
        <v>0.06</v>
      </c>
      <c r="I113" s="64">
        <f>'ЕФЕКТИВНІСТЬ І півріччя 2020'!Q371</f>
        <v>4.9999999999999975E-2</v>
      </c>
      <c r="K113" s="117">
        <f>'ЕФЕКТИВНІСТЬ І півріччя 2020'!U371</f>
        <v>0</v>
      </c>
      <c r="L113" s="120" t="str">
        <f>'ЕФЕКТИВНІСТЬ І півріччя 2020'!V371</f>
        <v>АА</v>
      </c>
      <c r="M113" s="118">
        <f>'ЕФЕКТИВНІСТЬ І півріччя 2020'!W371</f>
        <v>0</v>
      </c>
      <c r="N113" s="119">
        <f>'ЕФЕКТИВНІСТЬ І півріччя 2020'!X371</f>
        <v>0</v>
      </c>
    </row>
    <row r="114" spans="2:14" x14ac:dyDescent="0.25">
      <c r="B114" s="2">
        <f>'ЕФЕКТИВНІСТЬ І півріччя 2020'!B372</f>
        <v>25</v>
      </c>
      <c r="C114" s="164" t="str">
        <f>'ЕФЕКТИВНІСТЬ І півріччя 2020'!C372</f>
        <v>Чернігівський окружний адміністративний суд</v>
      </c>
      <c r="E114" s="157">
        <f>'ЕФЕКТИВНІСТЬ І півріччя 2020'!K372</f>
        <v>15719.699999999999</v>
      </c>
      <c r="F114" s="157">
        <f>'ЕФЕКТИВНІСТЬ І півріччя 2020'!E372</f>
        <v>2890.217576</v>
      </c>
      <c r="G114" s="157">
        <f>'ЕФЕКТИВНІСТЬ І півріччя 2020'!N372</f>
        <v>13</v>
      </c>
      <c r="H114" s="64">
        <f>'ЕФЕКТИВНІСТЬ І півріччя 2020'!R372</f>
        <v>0.86</v>
      </c>
      <c r="I114" s="64">
        <f>'ЕФЕКТИВНІСТЬ І півріччя 2020'!Q372</f>
        <v>0.17000000000000004</v>
      </c>
      <c r="K114" s="117">
        <f>'ЕФЕКТИВНІСТЬ І півріччя 2020'!U372</f>
        <v>0</v>
      </c>
      <c r="L114" s="120" t="str">
        <f>'ЕФЕКТИВНІСТЬ І півріччя 2020'!V372</f>
        <v>АА</v>
      </c>
      <c r="M114" s="118">
        <f>'ЕФЕКТИВНІСТЬ І півріччя 2020'!W372</f>
        <v>0</v>
      </c>
      <c r="N114" s="119">
        <f>'ЕФЕКТИВНІСТЬ І півріччя 2020'!X372</f>
        <v>0</v>
      </c>
    </row>
    <row r="115" spans="2:14" x14ac:dyDescent="0.25">
      <c r="E115" s="76"/>
      <c r="F115" s="76"/>
      <c r="G115" s="76"/>
      <c r="H115" s="76"/>
      <c r="I115" s="76"/>
      <c r="K115" s="76"/>
      <c r="L115" s="76"/>
      <c r="M115" s="76"/>
      <c r="N115" s="76"/>
    </row>
    <row r="116" spans="2:14" x14ac:dyDescent="0.25">
      <c r="E116" s="76"/>
      <c r="F116" s="76"/>
      <c r="G116" s="76"/>
      <c r="H116" s="76"/>
      <c r="I116" s="76"/>
      <c r="K116" s="76"/>
      <c r="L116" s="76"/>
      <c r="M116" s="76"/>
      <c r="N116" s="76"/>
    </row>
    <row r="117" spans="2:14" x14ac:dyDescent="0.25">
      <c r="B117" s="38" t="s">
        <v>24</v>
      </c>
      <c r="C117" s="171" t="str">
        <f>'ЕФЕКТИВНІСТЬ І півріччя 2020'!C373</f>
        <v>Апеляційні адміністративні суди</v>
      </c>
      <c r="E117" s="122">
        <f>'ЕФЕКТИВНІСТЬ І півріччя 2020'!K373</f>
        <v>363775.9</v>
      </c>
      <c r="F117" s="122">
        <f>'ЕФЕКТИВНІСТЬ І півріччя 2020'!L373</f>
        <v>9</v>
      </c>
      <c r="G117" s="122">
        <f>'ЕФЕКТИВНІСТЬ І півріччя 2020'!M373</f>
        <v>0</v>
      </c>
      <c r="H117" s="38"/>
      <c r="I117" s="38"/>
      <c r="K117" s="38"/>
      <c r="L117" s="38"/>
      <c r="M117" s="38"/>
      <c r="N117" s="38"/>
    </row>
    <row r="118" spans="2:14" ht="24" x14ac:dyDescent="0.25">
      <c r="B118" s="2">
        <f>'ЕФЕКТИВНІСТЬ І півріччя 2020'!B375</f>
        <v>1</v>
      </c>
      <c r="C118" s="164" t="str">
        <f>'ЕФЕКТИВНІСТЬ І півріччя 2020'!C375</f>
        <v>Перший апеляційний адміністративний суд (м. Донецьк)</v>
      </c>
      <c r="E118" s="157">
        <f>'ЕФЕКТИВНІСТЬ І півріччя 2020'!K375</f>
        <v>21644.6</v>
      </c>
      <c r="F118" s="157">
        <f>'ЕФЕКТИВНІСТЬ І півріччя 2020'!E375</f>
        <v>3499.0520700000002</v>
      </c>
      <c r="G118" s="157">
        <f>'ЕФЕКТИВНІСТЬ І півріччя 2020'!N375</f>
        <v>10.199999999999999</v>
      </c>
      <c r="H118" s="64">
        <f>'ЕФЕКТИВНІСТЬ І півріччя 2020'!R375</f>
        <v>1.47</v>
      </c>
      <c r="I118" s="64">
        <f>'ЕФЕКТИВНІСТЬ І півріччя 2020'!Q375</f>
        <v>-0.74</v>
      </c>
      <c r="K118" s="117">
        <f>'ЕФЕКТИВНІСТЬ І півріччя 2020'!U375</f>
        <v>0</v>
      </c>
      <c r="L118" s="120">
        <f>'ЕФЕКТИВНІСТЬ І півріччя 2020'!V375</f>
        <v>0</v>
      </c>
      <c r="M118" s="118">
        <f>'ЕФЕКТИВНІСТЬ І півріччя 2020'!W375</f>
        <v>0</v>
      </c>
      <c r="N118" s="119" t="str">
        <f>'ЕФЕКТИВНІСТЬ І півріччя 2020'!X375</f>
        <v>ВА</v>
      </c>
    </row>
    <row r="119" spans="2:14" x14ac:dyDescent="0.25">
      <c r="B119" s="2">
        <f>'ЕФЕКТИВНІСТЬ І півріччя 2020'!B376</f>
        <v>2</v>
      </c>
      <c r="C119" s="164" t="str">
        <f>'ЕФЕКТИВНІСТЬ І півріччя 2020'!C376</f>
        <v>Другий апеляційний адміністративний суд (м. Харків)</v>
      </c>
      <c r="E119" s="157">
        <f>'ЕФЕКТИВНІСТЬ І півріччя 2020'!K376</f>
        <v>57461.399999999994</v>
      </c>
      <c r="F119" s="157">
        <f>'ЕФЕКТИВНІСТЬ І півріччя 2020'!E376</f>
        <v>4864.83727</v>
      </c>
      <c r="G119" s="157">
        <f>'ЕФЕКТИВНІСТЬ І півріччя 2020'!N376</f>
        <v>26.5</v>
      </c>
      <c r="H119" s="64">
        <f>'ЕФЕКТИВНІСТЬ І півріччя 2020'!R376</f>
        <v>0.25</v>
      </c>
      <c r="I119" s="64">
        <f>'ЕФЕКТИВНІСТЬ І півріччя 2020'!Q376</f>
        <v>-1.33</v>
      </c>
      <c r="K119" s="117">
        <f>'ЕФЕКТИВНІСТЬ І півріччя 2020'!U376</f>
        <v>0</v>
      </c>
      <c r="L119" s="120">
        <f>'ЕФЕКТИВНІСТЬ І півріччя 2020'!V376</f>
        <v>0</v>
      </c>
      <c r="M119" s="118">
        <f>'ЕФЕКТИВНІСТЬ І півріччя 2020'!W376</f>
        <v>0</v>
      </c>
      <c r="N119" s="119" t="str">
        <f>'ЕФЕКТИВНІСТЬ І півріччя 2020'!X376</f>
        <v>ВА</v>
      </c>
    </row>
    <row r="120" spans="2:14" x14ac:dyDescent="0.25">
      <c r="B120" s="2">
        <f>'ЕФЕКТИВНІСТЬ І півріччя 2020'!B377</f>
        <v>3</v>
      </c>
      <c r="C120" s="164" t="str">
        <f>'ЕФЕКТИВНІСТЬ І півріччя 2020'!C377</f>
        <v>Третій апеляційний адміністративний суд (м. Дніпро)</v>
      </c>
      <c r="E120" s="157">
        <f>'ЕФЕКТИВНІСТЬ І півріччя 2020'!K377</f>
        <v>46018.8</v>
      </c>
      <c r="F120" s="157">
        <f>'ЕФЕКТИВНІСТЬ І півріччя 2020'!E377</f>
        <v>6700.5365599999996</v>
      </c>
      <c r="G120" s="157">
        <f>'ЕФЕКТИВНІСТЬ І півріччя 2020'!N377</f>
        <v>28</v>
      </c>
      <c r="H120" s="64">
        <f>'ЕФЕКТИВНІСТЬ І півріччя 2020'!R377</f>
        <v>0.87000000000000011</v>
      </c>
      <c r="I120" s="64">
        <f>'ЕФЕКТИВНІСТЬ І півріччя 2020'!Q377</f>
        <v>-0.68</v>
      </c>
      <c r="K120" s="117">
        <f>'ЕФЕКТИВНІСТЬ І півріччя 2020'!U377</f>
        <v>0</v>
      </c>
      <c r="L120" s="120">
        <f>'ЕФЕКТИВНІСТЬ І півріччя 2020'!V377</f>
        <v>0</v>
      </c>
      <c r="M120" s="118">
        <f>'ЕФЕКТИВНІСТЬ І півріччя 2020'!W377</f>
        <v>0</v>
      </c>
      <c r="N120" s="119" t="str">
        <f>'ЕФЕКТИВНІСТЬ І півріччя 2020'!X377</f>
        <v>ВА</v>
      </c>
    </row>
    <row r="121" spans="2:14" x14ac:dyDescent="0.25">
      <c r="B121" s="2">
        <f>'ЕФЕКТИВНІСТЬ І півріччя 2020'!B378</f>
        <v>4</v>
      </c>
      <c r="C121" s="164" t="str">
        <f>'ЕФЕКТИВНІСТЬ І півріччя 2020'!C378</f>
        <v>П'ятий апеляційний адміністративний суд (м. Одеса)</v>
      </c>
      <c r="E121" s="157">
        <f>'ЕФЕКТИВНІСТЬ І півріччя 2020'!K378</f>
        <v>51301.4</v>
      </c>
      <c r="F121" s="157">
        <f>'ЕФЕКТИВНІСТЬ І півріччя 2020'!E378</f>
        <v>5098.24161</v>
      </c>
      <c r="G121" s="157">
        <f>'ЕФЕКТИВНІСТЬ І півріччя 2020'!N378</f>
        <v>28</v>
      </c>
      <c r="H121" s="64">
        <f>'ЕФЕКТИВНІСТЬ І півріччя 2020'!R378</f>
        <v>0.33999999999999997</v>
      </c>
      <c r="I121" s="64">
        <f>'ЕФЕКТИВНІСТЬ І півріччя 2020'!Q378</f>
        <v>-0.25999999999999995</v>
      </c>
      <c r="K121" s="117">
        <f>'ЕФЕКТИВНІСТЬ І півріччя 2020'!U378</f>
        <v>0</v>
      </c>
      <c r="L121" s="120">
        <f>'ЕФЕКТИВНІСТЬ І півріччя 2020'!V378</f>
        <v>0</v>
      </c>
      <c r="M121" s="118">
        <f>'ЕФЕКТИВНІСТЬ І півріччя 2020'!W378</f>
        <v>0</v>
      </c>
      <c r="N121" s="119" t="str">
        <f>'ЕФЕКТИВНІСТЬ І півріччя 2020'!X378</f>
        <v>ВА</v>
      </c>
    </row>
    <row r="122" spans="2:14" ht="17.25" customHeight="1" x14ac:dyDescent="0.25">
      <c r="B122" s="2">
        <f>'ЕФЕКТИВНІСТЬ І півріччя 2020'!B379</f>
        <v>5</v>
      </c>
      <c r="C122" s="164" t="str">
        <f>'ЕФЕКТИВНІСТЬ І півріччя 2020'!C379</f>
        <v>Шостий апеляційний адміністративний суд (м. Київ)</v>
      </c>
      <c r="E122" s="157">
        <f>'ЕФЕКТИВНІСТЬ І півріччя 2020'!K379</f>
        <v>68852.900000000009</v>
      </c>
      <c r="F122" s="157">
        <f>'ЕФЕКТИВНІСТЬ І півріччя 2020'!E379</f>
        <v>9486.9747599999992</v>
      </c>
      <c r="G122" s="157">
        <f>'ЕФЕКТИВНІСТЬ І півріччя 2020'!N379</f>
        <v>38.799999999999997</v>
      </c>
      <c r="H122" s="64">
        <f>'ЕФЕКТИВНІСТЬ І півріччя 2020'!R379</f>
        <v>0.87000000000000011</v>
      </c>
      <c r="I122" s="64">
        <f>'ЕФЕКТИВНІСТЬ І півріччя 2020'!Q379</f>
        <v>-0.70000000000000007</v>
      </c>
      <c r="K122" s="117">
        <f>'ЕФЕКТИВНІСТЬ І півріччя 2020'!U379</f>
        <v>0</v>
      </c>
      <c r="L122" s="120">
        <f>'ЕФЕКТИВНІСТЬ І півріччя 2020'!V379</f>
        <v>0</v>
      </c>
      <c r="M122" s="118">
        <f>'ЕФЕКТИВНІСТЬ І півріччя 2020'!W379</f>
        <v>0</v>
      </c>
      <c r="N122" s="119" t="str">
        <f>'ЕФЕКТИВНІСТЬ І півріччя 2020'!X379</f>
        <v>ВА</v>
      </c>
    </row>
    <row r="123" spans="2:14" ht="23.25" customHeight="1" x14ac:dyDescent="0.25">
      <c r="B123" s="2">
        <f>'ЕФЕКТИВНІСТЬ І півріччя 2020'!B380</f>
        <v>6</v>
      </c>
      <c r="C123" s="164" t="str">
        <f>'ЕФЕКТИВНІСТЬ І півріччя 2020'!C380</f>
        <v>Сьомий апеляційний адміністративний суд (м. Вінниця)</v>
      </c>
      <c r="E123" s="157">
        <f>'ЕФЕКТИВНІСТЬ І півріччя 2020'!K380</f>
        <v>42872.200000000004</v>
      </c>
      <c r="F123" s="157">
        <f>'ЕФЕКТИВНІСТЬ І півріччя 2020'!E380</f>
        <v>3940.5592499999998</v>
      </c>
      <c r="G123" s="157">
        <f>'ЕФЕКТИВНІСТЬ І півріччя 2020'!N380</f>
        <v>23.5</v>
      </c>
      <c r="H123" s="64">
        <f>'ЕФЕКТИВНІСТЬ І півріччя 2020'!R380</f>
        <v>0.21999999999999997</v>
      </c>
      <c r="I123" s="64">
        <f>'ЕФЕКТИВНІСТЬ І півріччя 2020'!Q380</f>
        <v>-0.58000000000000007</v>
      </c>
      <c r="K123" s="117">
        <f>'ЕФЕКТИВНІСТЬ І півріччя 2020'!U380</f>
        <v>0</v>
      </c>
      <c r="L123" s="120">
        <f>'ЕФЕКТИВНІСТЬ І півріччя 2020'!V380</f>
        <v>0</v>
      </c>
      <c r="M123" s="118">
        <f>'ЕФЕКТИВНІСТЬ І півріччя 2020'!W380</f>
        <v>0</v>
      </c>
      <c r="N123" s="119" t="str">
        <f>'ЕФЕКТИВНІСТЬ І півріччя 2020'!X380</f>
        <v>ВА</v>
      </c>
    </row>
    <row r="124" spans="2:14" x14ac:dyDescent="0.25">
      <c r="B124" s="2">
        <f>'ЕФЕКТИВНІСТЬ І півріччя 2020'!B381</f>
        <v>7</v>
      </c>
      <c r="C124" s="164" t="str">
        <f>'ЕФЕКТИВНІСТЬ І півріччя 2020'!C381</f>
        <v>Восьмий апеляційний адміністративний суд (м. Львів)</v>
      </c>
      <c r="E124" s="157">
        <f>'ЕФЕКТИВНІСТЬ І півріччя 2020'!K381</f>
        <v>75624.599999999991</v>
      </c>
      <c r="F124" s="157">
        <f>'ЕФЕКТИВНІСТЬ І півріччя 2020'!E381</f>
        <v>6650.5128400000003</v>
      </c>
      <c r="G124" s="157">
        <f>'ЕФЕКТИВНІСТЬ І півріччя 2020'!N381</f>
        <v>39</v>
      </c>
      <c r="H124" s="64">
        <f>'ЕФЕКТИВНІСТЬ І півріччя 2020'!R381</f>
        <v>0.2</v>
      </c>
      <c r="I124" s="64">
        <f>'ЕФЕКТИВНІСТЬ І півріччя 2020'!Q381</f>
        <v>-0.54</v>
      </c>
      <c r="K124" s="117">
        <f>'ЕФЕКТИВНІСТЬ І півріччя 2020'!U381</f>
        <v>0</v>
      </c>
      <c r="L124" s="120">
        <f>'ЕФЕКТИВНІСТЬ І півріччя 2020'!V381</f>
        <v>0</v>
      </c>
      <c r="M124" s="118">
        <f>'ЕФЕКТИВНІСТЬ І півріччя 2020'!W381</f>
        <v>0</v>
      </c>
      <c r="N124" s="119" t="str">
        <f>'ЕФЕКТИВНІСТЬ І півріччя 2020'!X381</f>
        <v>ВА</v>
      </c>
    </row>
    <row r="125" spans="2:14" x14ac:dyDescent="0.25">
      <c r="B125" s="123"/>
      <c r="C125" s="172"/>
      <c r="E125" s="76"/>
      <c r="F125" s="76"/>
      <c r="G125" s="76"/>
      <c r="H125" s="76"/>
      <c r="I125" s="76"/>
      <c r="K125" s="76"/>
      <c r="L125" s="76"/>
      <c r="M125" s="76"/>
      <c r="N125" s="121"/>
    </row>
    <row r="126" spans="2:14" x14ac:dyDescent="0.25">
      <c r="B126" s="123"/>
      <c r="E126" s="76"/>
      <c r="F126" s="76"/>
      <c r="G126" s="76"/>
      <c r="H126" s="76"/>
      <c r="I126" s="76"/>
      <c r="K126" s="76"/>
      <c r="L126" s="76"/>
      <c r="M126" s="76"/>
      <c r="N126" s="121"/>
    </row>
    <row r="127" spans="2:14" x14ac:dyDescent="0.25">
      <c r="B127" s="123"/>
      <c r="E127" s="76"/>
      <c r="F127" s="76"/>
      <c r="G127" s="76"/>
      <c r="H127" s="76"/>
      <c r="I127" s="76"/>
      <c r="K127" s="76"/>
      <c r="L127" s="76"/>
      <c r="M127" s="9"/>
      <c r="N127" s="121"/>
    </row>
    <row r="128" spans="2:14" x14ac:dyDescent="0.25">
      <c r="B128" s="123"/>
      <c r="E128" s="76"/>
      <c r="F128" s="76"/>
      <c r="G128" s="76"/>
      <c r="H128" s="76"/>
      <c r="I128" s="76"/>
      <c r="K128" s="76"/>
      <c r="L128" s="76"/>
      <c r="M128" s="9"/>
      <c r="N128" s="121"/>
    </row>
    <row r="129" spans="1:15" x14ac:dyDescent="0.25">
      <c r="B129" s="123"/>
      <c r="E129" s="76"/>
      <c r="F129" s="76"/>
      <c r="G129" s="76"/>
      <c r="H129" s="76"/>
      <c r="I129" s="76"/>
      <c r="K129" s="76"/>
      <c r="L129" s="76"/>
      <c r="M129" s="9"/>
      <c r="N129" s="121"/>
    </row>
    <row r="130" spans="1:15" x14ac:dyDescent="0.25">
      <c r="B130" s="123"/>
      <c r="E130" s="76"/>
      <c r="F130" s="76"/>
      <c r="G130" s="76"/>
      <c r="H130" s="76"/>
      <c r="I130" s="76"/>
      <c r="K130" s="76"/>
      <c r="L130" s="76"/>
      <c r="M130" s="9"/>
      <c r="N130" s="121"/>
    </row>
    <row r="131" spans="1:15" x14ac:dyDescent="0.25">
      <c r="B131" s="123"/>
      <c r="E131" s="76"/>
      <c r="F131" s="76"/>
      <c r="G131" s="76"/>
      <c r="H131" s="76"/>
      <c r="I131" s="76"/>
      <c r="K131" s="76"/>
      <c r="L131" s="76"/>
      <c r="M131" s="9"/>
      <c r="N131" s="121"/>
    </row>
    <row r="132" spans="1:15" x14ac:dyDescent="0.25">
      <c r="B132" s="123"/>
      <c r="E132" s="76"/>
      <c r="F132" s="76"/>
      <c r="G132" s="76"/>
      <c r="H132" s="76"/>
      <c r="I132" s="76"/>
      <c r="K132" s="76"/>
      <c r="L132" s="76"/>
      <c r="M132" s="9"/>
      <c r="N132" s="121"/>
    </row>
    <row r="133" spans="1:15" x14ac:dyDescent="0.25">
      <c r="B133" s="123"/>
      <c r="E133" s="76"/>
      <c r="F133" s="76"/>
      <c r="G133" s="76"/>
      <c r="H133" s="76"/>
      <c r="I133" s="76"/>
      <c r="K133" s="76"/>
      <c r="L133" s="76"/>
      <c r="M133" s="9"/>
      <c r="N133" s="121"/>
    </row>
    <row r="134" spans="1:15" x14ac:dyDescent="0.25">
      <c r="B134" s="123"/>
      <c r="E134" s="76"/>
      <c r="F134" s="76"/>
      <c r="G134" s="76"/>
      <c r="H134" s="76"/>
      <c r="I134" s="76"/>
      <c r="K134" s="76"/>
      <c r="L134" s="76"/>
      <c r="M134" s="9"/>
      <c r="N134" s="121"/>
    </row>
    <row r="135" spans="1:15" x14ac:dyDescent="0.25">
      <c r="B135" s="123"/>
      <c r="E135" s="76"/>
      <c r="F135" s="76"/>
      <c r="G135" s="76"/>
      <c r="H135" s="76"/>
      <c r="I135" s="76"/>
      <c r="K135" s="76"/>
      <c r="L135" s="76"/>
      <c r="M135" s="9"/>
      <c r="N135" s="121"/>
    </row>
    <row r="136" spans="1:15" x14ac:dyDescent="0.25">
      <c r="B136" s="123"/>
      <c r="E136" s="76"/>
      <c r="F136" s="76"/>
      <c r="G136" s="76"/>
      <c r="H136" s="76"/>
      <c r="I136" s="76"/>
      <c r="K136" s="76"/>
      <c r="L136" s="76"/>
      <c r="M136" s="9"/>
      <c r="N136" s="121"/>
    </row>
    <row r="137" spans="1:15" x14ac:dyDescent="0.25">
      <c r="B137" s="123"/>
      <c r="E137" s="76"/>
      <c r="F137" s="76"/>
      <c r="G137" s="76"/>
      <c r="H137" s="76"/>
      <c r="I137" s="76"/>
      <c r="K137" s="76"/>
      <c r="L137" s="76"/>
      <c r="M137" s="9"/>
      <c r="N137" s="121"/>
    </row>
    <row r="138" spans="1:15" x14ac:dyDescent="0.25">
      <c r="E138" s="76"/>
      <c r="F138" s="76"/>
      <c r="G138" s="76"/>
      <c r="H138" s="76"/>
      <c r="I138" s="76"/>
      <c r="K138" s="76"/>
      <c r="L138" s="76"/>
      <c r="M138" s="76"/>
      <c r="N138" s="121"/>
    </row>
    <row r="139" spans="1:15" s="85" customFormat="1" ht="19.5" customHeight="1" x14ac:dyDescent="0.4">
      <c r="A139" s="87"/>
      <c r="B139" s="159"/>
      <c r="C139" s="529" t="s">
        <v>1341</v>
      </c>
      <c r="D139" s="529"/>
      <c r="E139" s="529"/>
      <c r="F139" s="160"/>
      <c r="G139" s="160"/>
      <c r="H139" s="161"/>
      <c r="I139" s="161"/>
      <c r="J139" s="76"/>
      <c r="K139" s="96"/>
      <c r="L139" s="96"/>
      <c r="M139" s="96"/>
      <c r="N139" s="96"/>
      <c r="O139"/>
    </row>
    <row r="140" spans="1:15" ht="19.5" customHeight="1" outlineLevel="1" x14ac:dyDescent="0.25">
      <c r="B140" s="2">
        <f>'ЕФЕКТИВНІСТЬ І півріччя 2020'!B38</f>
        <v>1</v>
      </c>
      <c r="C140" s="164" t="str">
        <f>'ЕФЕКТИВНІСТЬ І півріччя 2020'!C38</f>
        <v>Бершадський окружний суд</v>
      </c>
      <c r="E140" s="157">
        <f>'ЕФЕКТИВНІСТЬ І півріччя 2020'!K38</f>
        <v>8538.3956500000004</v>
      </c>
      <c r="F140" s="158">
        <f>'ЕФЕКТИВНІСТЬ І півріччя 2020'!E38</f>
        <v>706.70660000000009</v>
      </c>
      <c r="G140" s="157">
        <f>'ЕФЕКТИВНІСТЬ І півріччя 2020'!N38</f>
        <v>6.7</v>
      </c>
      <c r="H140" s="64">
        <f>'ЕФЕКТИВНІСТЬ І півріччя 2020'!R38</f>
        <v>-0.21</v>
      </c>
      <c r="I140" s="64">
        <f>'ЕФЕКТИВНІСТЬ І півріччя 2020'!Q38</f>
        <v>-2.2400000000000002</v>
      </c>
      <c r="K140" s="23">
        <f>'ЕФЕКТИВНІСТЬ І півріччя 2020'!U38</f>
        <v>0</v>
      </c>
      <c r="L140" s="111">
        <f>'ЕФЕКТИВНІСТЬ І півріччя 2020'!V38</f>
        <v>0</v>
      </c>
      <c r="M140" s="23" t="str">
        <f>'ЕФЕКТИВНІСТЬ І півріччя 2020'!W38</f>
        <v>ВВ</v>
      </c>
      <c r="N140" s="17">
        <f>'ЕФЕКТИВНІСТЬ І півріччя 2020'!X38</f>
        <v>0</v>
      </c>
      <c r="O140" s="76"/>
    </row>
    <row r="141" spans="1:15" ht="19.5" customHeight="1" outlineLevel="1" x14ac:dyDescent="0.25">
      <c r="B141" s="2">
        <f>'ЕФЕКТИВНІСТЬ І півріччя 2020'!B39</f>
        <v>2</v>
      </c>
      <c r="C141" s="164" t="str">
        <f>'ЕФЕКТИВНІСТЬ І півріччя 2020'!C39</f>
        <v>Вінницький окружний суд</v>
      </c>
      <c r="E141" s="157">
        <f>'ЕФЕКТИВНІСТЬ І півріччя 2020'!K39</f>
        <v>46520.611669999998</v>
      </c>
      <c r="F141" s="158">
        <f>'ЕФЕКТИВНІСТЬ І півріччя 2020'!E39</f>
        <v>4893.8512000000001</v>
      </c>
      <c r="G141" s="157">
        <f>'ЕФЕКТИВНІСТЬ І півріччя 2020'!N39</f>
        <v>43</v>
      </c>
      <c r="H141" s="64">
        <f>'ЕФЕКТИВНІСТЬ І півріччя 2020'!R39</f>
        <v>1.0000000000000009E-2</v>
      </c>
      <c r="I141" s="64">
        <f>'ЕФЕКТИВНІСТЬ І півріччя 2020'!Q39</f>
        <v>-0.3</v>
      </c>
      <c r="K141" s="23">
        <f>'ЕФЕКТИВНІСТЬ І півріччя 2020'!U39</f>
        <v>0</v>
      </c>
      <c r="L141" s="111">
        <f>'ЕФЕКТИВНІСТЬ І півріччя 2020'!V39</f>
        <v>0</v>
      </c>
      <c r="M141" s="23">
        <f>'ЕФЕКТИВНІСТЬ І півріччя 2020'!W39</f>
        <v>0</v>
      </c>
      <c r="N141" s="17" t="str">
        <f>'ЕФЕКТИВНІСТЬ І півріччя 2020'!X39</f>
        <v>ВА</v>
      </c>
    </row>
    <row r="142" spans="1:15" ht="19.5" customHeight="1" outlineLevel="1" x14ac:dyDescent="0.25">
      <c r="B142" s="2">
        <f>'ЕФЕКТИВНІСТЬ І півріччя 2020'!B40</f>
        <v>3</v>
      </c>
      <c r="C142" s="164" t="str">
        <f>'ЕФЕКТИВНІСТЬ І півріччя 2020'!C40</f>
        <v>Гайсинський окружний суд</v>
      </c>
      <c r="E142" s="157">
        <f>'ЕФЕКТИВНІСТЬ І півріччя 2020'!K40</f>
        <v>9429.7372400000004</v>
      </c>
      <c r="F142" s="158">
        <f>'ЕФЕКТИВНІСТЬ І півріччя 2020'!E40</f>
        <v>1040.5457999999999</v>
      </c>
      <c r="G142" s="157">
        <f>'ЕФЕКТИВНІСТЬ І півріччя 2020'!N40</f>
        <v>8</v>
      </c>
      <c r="H142" s="64">
        <f>'ЕФЕКТИВНІСТЬ І півріччя 2020'!R40</f>
        <v>0.13</v>
      </c>
      <c r="I142" s="64">
        <f>'ЕФЕКТИВНІСТЬ І півріччя 2020'!Q40</f>
        <v>-2.11</v>
      </c>
      <c r="K142" s="23">
        <f>'ЕФЕКТИВНІСТЬ І півріччя 2020'!U40</f>
        <v>0</v>
      </c>
      <c r="L142" s="111">
        <f>'ЕФЕКТИВНІСТЬ І півріччя 2020'!V40</f>
        <v>0</v>
      </c>
      <c r="M142" s="23">
        <f>'ЕФЕКТИВНІСТЬ І півріччя 2020'!W40</f>
        <v>0</v>
      </c>
      <c r="N142" s="17" t="str">
        <f>'ЕФЕКТИВНІСТЬ І півріччя 2020'!X40</f>
        <v>ВА</v>
      </c>
    </row>
    <row r="143" spans="1:15" ht="19.5" customHeight="1" outlineLevel="1" x14ac:dyDescent="0.25">
      <c r="B143" s="2">
        <f>'ЕФЕКТИВНІСТЬ І півріччя 2020'!B41</f>
        <v>4</v>
      </c>
      <c r="C143" s="164" t="str">
        <f>'ЕФЕКТИВНІСТЬ І півріччя 2020'!C41</f>
        <v>Жмеринський окружний суд</v>
      </c>
      <c r="E143" s="157">
        <f>'ЕФЕКТИВНІСТЬ І півріччя 2020'!K41</f>
        <v>9280.1477799999993</v>
      </c>
      <c r="F143" s="158">
        <f>'ЕФЕКТИВНІСТЬ І півріччя 2020'!E41</f>
        <v>928.14679999999998</v>
      </c>
      <c r="G143" s="157">
        <f>'ЕФЕКТИВНІСТЬ І півріччя 2020'!N41</f>
        <v>8</v>
      </c>
      <c r="H143" s="64">
        <f>'ЕФЕКТИВНІСТЬ І півріччя 2020'!R41</f>
        <v>-1.0000000000000009E-2</v>
      </c>
      <c r="I143" s="64">
        <f>'ЕФЕКТИВНІСТЬ І півріччя 2020'!Q41</f>
        <v>-0.73</v>
      </c>
      <c r="K143" s="23">
        <f>'ЕФЕКТИВНІСТЬ І півріччя 2020'!U41</f>
        <v>0</v>
      </c>
      <c r="L143" s="111">
        <f>'ЕФЕКТИВНІСТЬ І півріччя 2020'!V41</f>
        <v>0</v>
      </c>
      <c r="M143" s="23" t="str">
        <f>'ЕФЕКТИВНІСТЬ І півріччя 2020'!W41</f>
        <v>ВВ</v>
      </c>
      <c r="N143" s="17">
        <f>'ЕФЕКТИВНІСТЬ І півріччя 2020'!X41</f>
        <v>0</v>
      </c>
    </row>
    <row r="144" spans="1:15" ht="19.5" customHeight="1" outlineLevel="1" x14ac:dyDescent="0.25">
      <c r="B144" s="2">
        <f>'ЕФЕКТИВНІСТЬ І півріччя 2020'!B42</f>
        <v>5</v>
      </c>
      <c r="C144" s="164" t="str">
        <f>'ЕФЕКТИВНІСТЬ І півріччя 2020'!C42</f>
        <v>Іллінецький окружний суд</v>
      </c>
      <c r="E144" s="157">
        <f>'ЕФЕКТИВНІСТЬ І півріччя 2020'!K42</f>
        <v>9937.4057400000002</v>
      </c>
      <c r="F144" s="158">
        <f>'ЕФЕКТИВНІСТЬ І півріччя 2020'!E42</f>
        <v>841.91919999999993</v>
      </c>
      <c r="G144" s="157">
        <f>'ЕФЕКТИВНІСТЬ І півріччя 2020'!N42</f>
        <v>7.6000000000000005</v>
      </c>
      <c r="H144" s="64">
        <f>'ЕФЕКТИВНІСТЬ І півріччя 2020'!R42</f>
        <v>-0.15000000000000002</v>
      </c>
      <c r="I144" s="64">
        <f>'ЕФЕКТИВНІСТЬ І півріччя 2020'!Q42</f>
        <v>-2.8899999999999997</v>
      </c>
      <c r="K144" s="23">
        <f>'ЕФЕКТИВНІСТЬ І півріччя 2020'!U42</f>
        <v>0</v>
      </c>
      <c r="L144" s="111">
        <f>'ЕФЕКТИВНІСТЬ І півріччя 2020'!V42</f>
        <v>0</v>
      </c>
      <c r="M144" s="23" t="str">
        <f>'ЕФЕКТИВНІСТЬ І півріччя 2020'!W42</f>
        <v>ВВ</v>
      </c>
      <c r="N144" s="17">
        <f>'ЕФЕКТИВНІСТЬ І півріччя 2020'!X42</f>
        <v>0</v>
      </c>
    </row>
    <row r="145" spans="2:14" ht="19.5" customHeight="1" outlineLevel="1" x14ac:dyDescent="0.25">
      <c r="B145" s="2">
        <f>'ЕФЕКТИВНІСТЬ І півріччя 2020'!B43</f>
        <v>6</v>
      </c>
      <c r="C145" s="164" t="str">
        <f>'ЕФЕКТИВНІСТЬ І півріччя 2020'!C43</f>
        <v>Козятинський окружний суд</v>
      </c>
      <c r="E145" s="157">
        <f>'ЕФЕКТИВНІСТЬ І півріччя 2020'!K43</f>
        <v>10260.23252</v>
      </c>
      <c r="F145" s="158">
        <f>'ЕФЕКТИВНІСТЬ І півріччя 2020'!E43</f>
        <v>1207.9584</v>
      </c>
      <c r="G145" s="157">
        <f>'ЕФЕКТИВНІСТЬ І півріччя 2020'!N43</f>
        <v>7.5</v>
      </c>
      <c r="H145" s="64">
        <f>'ЕФЕКТИВНІСТЬ І півріччя 2020'!R43</f>
        <v>0.34</v>
      </c>
      <c r="I145" s="64">
        <f>'ЕФЕКТИВНІСТЬ І півріччя 2020'!Q43</f>
        <v>-0.54</v>
      </c>
      <c r="K145" s="23">
        <f>'ЕФЕКТИВНІСТЬ І півріччя 2020'!U43</f>
        <v>0</v>
      </c>
      <c r="L145" s="111">
        <f>'ЕФЕКТИВНІСТЬ І півріччя 2020'!V43</f>
        <v>0</v>
      </c>
      <c r="M145" s="23">
        <f>'ЕФЕКТИВНІСТЬ І півріччя 2020'!W43</f>
        <v>0</v>
      </c>
      <c r="N145" s="17" t="str">
        <f>'ЕФЕКТИВНІСТЬ І півріччя 2020'!X43</f>
        <v>ВА</v>
      </c>
    </row>
    <row r="146" spans="2:14" ht="19.5" customHeight="1" outlineLevel="1" x14ac:dyDescent="0.25">
      <c r="B146" s="2">
        <f>'ЕФЕКТИВНІСТЬ І півріччя 2020'!B44</f>
        <v>7</v>
      </c>
      <c r="C146" s="164" t="str">
        <f>'ЕФЕКТИВНІСТЬ І півріччя 2020'!C44</f>
        <v>Крижопільський окружний суд</v>
      </c>
      <c r="E146" s="157">
        <f>'ЕФЕКТИВНІСТЬ І півріччя 2020'!K44</f>
        <v>4788.4461999999994</v>
      </c>
      <c r="F146" s="158">
        <f>'ЕФЕКТИВНІСТЬ І півріччя 2020'!E44</f>
        <v>346.14019999999999</v>
      </c>
      <c r="G146" s="157">
        <f>'ЕФЕКТИВНІСТЬ І півріччя 2020'!N44</f>
        <v>3.9</v>
      </c>
      <c r="H146" s="64">
        <f>'ЕФЕКТИВНІСТЬ І півріччя 2020'!R44</f>
        <v>-0.39</v>
      </c>
      <c r="I146" s="64">
        <f>'ЕФЕКТИВНІСТЬ І півріччя 2020'!Q44</f>
        <v>-2.33</v>
      </c>
      <c r="K146" s="23">
        <f>'ЕФЕКТИВНІСТЬ І півріччя 2020'!U44</f>
        <v>0</v>
      </c>
      <c r="L146" s="111">
        <f>'ЕФЕКТИВНІСТЬ І півріччя 2020'!V44</f>
        <v>0</v>
      </c>
      <c r="M146" s="23" t="str">
        <f>'ЕФЕКТИВНІСТЬ І півріччя 2020'!W44</f>
        <v>ВВ</v>
      </c>
      <c r="N146" s="17">
        <f>'ЕФЕКТИВНІСТЬ І півріччя 2020'!X44</f>
        <v>0</v>
      </c>
    </row>
    <row r="147" spans="2:14" ht="19.5" customHeight="1" outlineLevel="1" x14ac:dyDescent="0.25">
      <c r="B147" s="2">
        <f>'ЕФЕКТИВНІСТЬ І півріччя 2020'!B45</f>
        <v>8</v>
      </c>
      <c r="C147" s="164" t="str">
        <f>'ЕФЕКТИВНІСТЬ І півріччя 2020'!C45</f>
        <v>Могилів-Подільський окружний суд</v>
      </c>
      <c r="E147" s="157">
        <f>'ЕФЕКТИВНІСТЬ І півріччя 2020'!K45</f>
        <v>11406.526750000001</v>
      </c>
      <c r="F147" s="158">
        <f>'ЕФЕКТИВНІСТЬ І півріччя 2020'!E45</f>
        <v>724.82330000000002</v>
      </c>
      <c r="G147" s="157">
        <f>'ЕФЕКТИВНІСТЬ І півріччя 2020'!N45</f>
        <v>10</v>
      </c>
      <c r="H147" s="64">
        <f>'ЕФЕКТИВНІСТЬ І півріччя 2020'!R45</f>
        <v>-0.62</v>
      </c>
      <c r="I147" s="64">
        <f>'ЕФЕКТИВНІСТЬ І півріччя 2020'!Q45</f>
        <v>-0.38</v>
      </c>
      <c r="K147" s="23">
        <f>'ЕФЕКТИВНІСТЬ І півріччя 2020'!U45</f>
        <v>0</v>
      </c>
      <c r="L147" s="111">
        <f>'ЕФЕКТИВНІСТЬ І півріччя 2020'!V45</f>
        <v>0</v>
      </c>
      <c r="M147" s="23" t="str">
        <f>'ЕФЕКТИВНІСТЬ І півріччя 2020'!W45</f>
        <v>ВВ</v>
      </c>
      <c r="N147" s="17">
        <f>'ЕФЕКТИВНІСТЬ І півріччя 2020'!X45</f>
        <v>0</v>
      </c>
    </row>
    <row r="148" spans="2:14" ht="19.5" customHeight="1" outlineLevel="1" x14ac:dyDescent="0.25">
      <c r="B148" s="2">
        <f>'ЕФЕКТИВНІСТЬ І півріччя 2020'!B46</f>
        <v>9</v>
      </c>
      <c r="C148" s="164" t="str">
        <f>'ЕФЕКТИВНІСТЬ І півріччя 2020'!C46</f>
        <v>Немирівський окружний суд</v>
      </c>
      <c r="E148" s="157">
        <f>'ЕФЕКТИВНІСТЬ І півріччя 2020'!K46</f>
        <v>7106.5003399999996</v>
      </c>
      <c r="F148" s="158">
        <f>'ЕФЕКТИВНІСТЬ І півріччя 2020'!E46</f>
        <v>951.6092000000001</v>
      </c>
      <c r="G148" s="157">
        <f>'ЕФЕКТИВНІСТЬ І півріччя 2020'!N46</f>
        <v>5</v>
      </c>
      <c r="H148" s="64">
        <f>'ЕФЕКТИВНІСТЬ І півріччя 2020'!R46</f>
        <v>0.56000000000000005</v>
      </c>
      <c r="I148" s="64">
        <f>'ЕФЕКТИВНІСТЬ І півріччя 2020'!Q46</f>
        <v>-1.04</v>
      </c>
      <c r="K148" s="23">
        <f>'ЕФЕКТИВНІСТЬ І півріччя 2020'!U46</f>
        <v>0</v>
      </c>
      <c r="L148" s="111">
        <f>'ЕФЕКТИВНІСТЬ І півріччя 2020'!V46</f>
        <v>0</v>
      </c>
      <c r="M148" s="23">
        <f>'ЕФЕКТИВНІСТЬ І півріччя 2020'!W46</f>
        <v>0</v>
      </c>
      <c r="N148" s="17" t="str">
        <f>'ЕФЕКТИВНІСТЬ І півріччя 2020'!X46</f>
        <v>ВА</v>
      </c>
    </row>
    <row r="149" spans="2:14" ht="19.5" customHeight="1" outlineLevel="1" x14ac:dyDescent="0.25">
      <c r="B149" s="2">
        <f>'ЕФЕКТИВНІСТЬ І півріччя 2020'!B47</f>
        <v>10</v>
      </c>
      <c r="C149" s="164" t="str">
        <f>'ЕФЕКТИВНІСТЬ І півріччя 2020'!C47</f>
        <v>Хмільницький окружний суд</v>
      </c>
      <c r="E149" s="486">
        <f>'ЕФЕКТИВНІСТЬ І півріччя 2020'!K47</f>
        <v>7907.6957899999998</v>
      </c>
      <c r="F149" s="487">
        <f>'ЕФЕКТИВНІСТЬ І півріччя 2020'!E47</f>
        <v>704.87329999999997</v>
      </c>
      <c r="G149" s="486">
        <f>'ЕФЕКТИВНІСТЬ І півріччя 2020'!N47</f>
        <v>6.5</v>
      </c>
      <c r="H149" s="488">
        <f>'ЕФЕКТИВНІСТЬ І півріччя 2020'!R47</f>
        <v>-0.12999999999999995</v>
      </c>
      <c r="I149" s="488">
        <f>'ЕФЕКТИВНІСТЬ І півріччя 2020'!Q47</f>
        <v>-0.41</v>
      </c>
      <c r="K149" s="489">
        <f>'ЕФЕКТИВНІСТЬ І півріччя 2020'!U47</f>
        <v>0</v>
      </c>
      <c r="L149" s="490">
        <f>'ЕФЕКТИВНІСТЬ І півріччя 2020'!V47</f>
        <v>0</v>
      </c>
      <c r="M149" s="489" t="str">
        <f>'ЕФЕКТИВНІСТЬ І півріччя 2020'!W47</f>
        <v>ВВ</v>
      </c>
      <c r="N149" s="491">
        <f>'ЕФЕКТИВНІСТЬ І півріччя 2020'!X47</f>
        <v>0</v>
      </c>
    </row>
    <row r="150" spans="2:14" ht="19.5" customHeight="1" outlineLevel="1" x14ac:dyDescent="0.25">
      <c r="B150" s="2">
        <f>'ЕФЕКТИВНІСТЬ І півріччя 2020'!B48</f>
        <v>11</v>
      </c>
      <c r="C150" s="164" t="str">
        <f>'ЕФЕКТИВНІСТЬ І півріччя 2020'!C48</f>
        <v>Шаргородський окружний суд</v>
      </c>
      <c r="E150" s="157">
        <f>'ЕФЕКТИВНІСТЬ І півріччя 2020'!K48</f>
        <v>6861.0423500000006</v>
      </c>
      <c r="F150" s="158">
        <f>'ЕФЕКТИВНІСТЬ І півріччя 2020'!E48</f>
        <v>597.77520000000004</v>
      </c>
      <c r="G150" s="157">
        <f>'ЕФЕКТИВНІСТЬ І півріччя 2020'!N48</f>
        <v>6.5</v>
      </c>
      <c r="H150" s="64">
        <f>'ЕФЕКТИВНІСТЬ І півріччя 2020'!R48</f>
        <v>-0.24</v>
      </c>
      <c r="I150" s="64">
        <f>'ЕФЕКТИВНІСТЬ І півріччя 2020'!Q48</f>
        <v>-0.69</v>
      </c>
      <c r="J150" s="495"/>
      <c r="K150" s="23">
        <f>'ЕФЕКТИВНІСТЬ І півріччя 2020'!U48</f>
        <v>0</v>
      </c>
      <c r="L150" s="111">
        <f>'ЕФЕКТИВНІСТЬ І півріччя 2020'!V48</f>
        <v>0</v>
      </c>
      <c r="M150" s="23" t="str">
        <f>'ЕФЕКТИВНІСТЬ І півріччя 2020'!W48</f>
        <v>ВВ</v>
      </c>
      <c r="N150" s="17">
        <f>'ЕФЕКТИВНІСТЬ І півріччя 2020'!X48</f>
        <v>0</v>
      </c>
    </row>
    <row r="151" spans="2:14" ht="19.5" customHeight="1" outlineLevel="1" x14ac:dyDescent="0.25">
      <c r="B151" s="2">
        <f>'ЕФЕКТИВНІСТЬ І півріччя 2020'!B49</f>
        <v>12</v>
      </c>
      <c r="C151" s="164" t="str">
        <f>'ЕФЕКТИВНІСТЬ І півріччя 2020'!C49</f>
        <v>Ямпільський окружний суд</v>
      </c>
      <c r="E151" s="157">
        <f>'ЕФЕКТИВНІСТЬ І півріччя 2020'!K49</f>
        <v>5915.0525199999993</v>
      </c>
      <c r="F151" s="158">
        <f>'ЕФЕКТИВНІСТЬ І півріччя 2020'!E49</f>
        <v>538.91250000000002</v>
      </c>
      <c r="G151" s="157">
        <f>'ЕФЕКТИВНІСТЬ І півріччя 2020'!N49</f>
        <v>5.4</v>
      </c>
      <c r="H151" s="64">
        <f>'ЕФЕКТИВНІСТЬ І півріччя 2020'!R49</f>
        <v>-0.16000000000000003</v>
      </c>
      <c r="I151" s="64">
        <f>'ЕФЕКТИВНІСТЬ І півріччя 2020'!Q49</f>
        <v>-0.16</v>
      </c>
      <c r="J151" s="495"/>
      <c r="K151" s="23">
        <f>'ЕФЕКТИВНІСТЬ І півріччя 2020'!U49</f>
        <v>0</v>
      </c>
      <c r="L151" s="111">
        <f>'ЕФЕКТИВНІСТЬ І півріччя 2020'!V49</f>
        <v>0</v>
      </c>
      <c r="M151" s="23" t="str">
        <f>'ЕФЕКТИВНІСТЬ І півріччя 2020'!W49</f>
        <v>ВВ</v>
      </c>
      <c r="N151" s="17">
        <f>'ЕФЕКТИВНІСТЬ І півріччя 2020'!X49</f>
        <v>0</v>
      </c>
    </row>
    <row r="152" spans="2:14" ht="19.5" customHeight="1" outlineLevel="1" x14ac:dyDescent="0.25">
      <c r="B152" s="159"/>
      <c r="C152" s="170"/>
      <c r="D152" s="492"/>
      <c r="E152" s="493"/>
      <c r="F152" s="160"/>
      <c r="G152" s="493"/>
      <c r="H152" s="161"/>
      <c r="I152" s="161"/>
      <c r="J152" s="492"/>
      <c r="K152" s="494"/>
      <c r="L152" s="124"/>
      <c r="M152" s="494"/>
      <c r="N152" s="124"/>
    </row>
    <row r="153" spans="2:14" ht="19.5" customHeight="1" outlineLevel="1" x14ac:dyDescent="0.25">
      <c r="B153" s="159"/>
      <c r="C153" s="170"/>
      <c r="D153" s="492"/>
      <c r="E153" s="493"/>
      <c r="F153" s="160"/>
      <c r="G153" s="493"/>
      <c r="H153" s="161"/>
      <c r="I153" s="161"/>
      <c r="J153" s="492"/>
      <c r="K153" s="494"/>
      <c r="L153" s="124"/>
      <c r="M153" s="494"/>
      <c r="N153" s="124"/>
    </row>
    <row r="154" spans="2:14" ht="19.5" customHeight="1" outlineLevel="1" x14ac:dyDescent="0.25">
      <c r="B154" s="159"/>
      <c r="C154" s="170"/>
      <c r="D154" s="492"/>
      <c r="E154" s="493"/>
      <c r="F154" s="160"/>
      <c r="G154" s="493"/>
      <c r="H154" s="161"/>
      <c r="I154" s="161"/>
      <c r="J154" s="492"/>
      <c r="K154" s="494"/>
      <c r="L154" s="124"/>
      <c r="M154" s="494"/>
      <c r="N154" s="124"/>
    </row>
    <row r="155" spans="2:14" ht="19.5" customHeight="1" outlineLevel="1" x14ac:dyDescent="0.25">
      <c r="B155" s="159"/>
      <c r="C155" s="170"/>
      <c r="D155" s="492"/>
      <c r="E155" s="493"/>
      <c r="F155" s="160"/>
      <c r="G155" s="493"/>
      <c r="H155" s="161"/>
      <c r="I155" s="161"/>
      <c r="J155" s="492"/>
      <c r="K155" s="494"/>
      <c r="L155" s="124"/>
      <c r="M155" s="494"/>
      <c r="N155" s="124"/>
    </row>
    <row r="156" spans="2:14" ht="19.5" customHeight="1" outlineLevel="1" x14ac:dyDescent="0.25">
      <c r="B156" s="159"/>
      <c r="C156" s="170"/>
      <c r="D156" s="492"/>
      <c r="E156" s="493"/>
      <c r="F156" s="160"/>
      <c r="G156" s="493"/>
      <c r="H156" s="161"/>
      <c r="I156" s="161"/>
      <c r="J156" s="492"/>
      <c r="K156" s="494"/>
      <c r="L156" s="124"/>
      <c r="M156" s="494"/>
      <c r="N156" s="124"/>
    </row>
    <row r="157" spans="2:14" ht="19.5" customHeight="1" outlineLevel="1" x14ac:dyDescent="0.25">
      <c r="B157" s="159"/>
      <c r="C157" s="170"/>
      <c r="D157" s="492"/>
      <c r="E157" s="493"/>
      <c r="F157" s="160"/>
      <c r="G157" s="493"/>
      <c r="H157" s="161"/>
      <c r="I157" s="161"/>
      <c r="J157" s="492"/>
      <c r="K157" s="494"/>
      <c r="L157" s="124"/>
      <c r="M157" s="494"/>
      <c r="N157" s="124"/>
    </row>
    <row r="158" spans="2:14" ht="19.5" customHeight="1" outlineLevel="1" x14ac:dyDescent="0.25">
      <c r="B158" s="159"/>
      <c r="C158" s="170"/>
      <c r="D158" s="492"/>
      <c r="E158" s="493"/>
      <c r="F158" s="160"/>
      <c r="G158" s="493"/>
      <c r="H158" s="161"/>
      <c r="I158" s="161"/>
      <c r="J158" s="492"/>
      <c r="K158" s="494"/>
      <c r="L158" s="124"/>
      <c r="M158" s="494"/>
      <c r="N158" s="124"/>
    </row>
    <row r="159" spans="2:14" ht="19.5" customHeight="1" outlineLevel="1" x14ac:dyDescent="0.25">
      <c r="B159" s="159"/>
      <c r="C159" s="170"/>
      <c r="D159" s="492"/>
      <c r="E159" s="493"/>
      <c r="F159" s="160"/>
      <c r="G159" s="493"/>
      <c r="H159" s="161"/>
      <c r="I159" s="161"/>
      <c r="J159" s="492"/>
      <c r="K159" s="494"/>
      <c r="L159" s="124"/>
      <c r="M159" s="494"/>
      <c r="N159" s="124"/>
    </row>
    <row r="160" spans="2:14" ht="19.5" customHeight="1" outlineLevel="1" x14ac:dyDescent="0.25">
      <c r="B160" s="159"/>
      <c r="C160" s="170"/>
      <c r="D160" s="492"/>
      <c r="E160" s="493"/>
      <c r="F160" s="160"/>
      <c r="G160" s="493"/>
      <c r="H160" s="161"/>
      <c r="I160" s="161"/>
      <c r="J160" s="492"/>
      <c r="K160" s="494"/>
      <c r="L160" s="124"/>
      <c r="M160" s="494"/>
      <c r="N160" s="124"/>
    </row>
    <row r="161" spans="2:14" ht="19.5" customHeight="1" outlineLevel="1" x14ac:dyDescent="0.25">
      <c r="B161" s="159"/>
      <c r="C161" s="170"/>
      <c r="D161" s="492"/>
      <c r="E161" s="493"/>
      <c r="F161" s="160"/>
      <c r="G161" s="493"/>
      <c r="H161" s="161"/>
      <c r="I161" s="161"/>
      <c r="J161" s="492"/>
      <c r="K161" s="494"/>
      <c r="L161" s="124"/>
      <c r="M161" s="494"/>
      <c r="N161" s="124"/>
    </row>
    <row r="162" spans="2:14" ht="19.5" customHeight="1" outlineLevel="1" x14ac:dyDescent="0.25">
      <c r="B162" s="159"/>
      <c r="C162" s="170"/>
      <c r="D162" s="492"/>
      <c r="E162" s="493"/>
      <c r="F162" s="160"/>
      <c r="G162" s="493"/>
      <c r="H162" s="161"/>
      <c r="I162" s="161"/>
      <c r="J162" s="492"/>
      <c r="K162" s="494"/>
      <c r="L162" s="124"/>
      <c r="M162" s="494"/>
      <c r="N162" s="124"/>
    </row>
    <row r="163" spans="2:14" ht="19.5" customHeight="1" outlineLevel="1" x14ac:dyDescent="0.25">
      <c r="B163" s="159"/>
      <c r="C163" s="170"/>
      <c r="D163" s="492"/>
      <c r="E163" s="493"/>
      <c r="F163" s="160"/>
      <c r="G163" s="493"/>
      <c r="H163" s="161"/>
      <c r="I163" s="161"/>
      <c r="J163" s="492"/>
      <c r="K163" s="494"/>
      <c r="L163" s="124"/>
      <c r="M163" s="494"/>
      <c r="N163" s="124"/>
    </row>
    <row r="164" spans="2:14" ht="19.5" customHeight="1" outlineLevel="1" x14ac:dyDescent="0.25">
      <c r="B164" s="159"/>
      <c r="C164" s="170"/>
      <c r="D164" s="492"/>
      <c r="E164" s="493"/>
      <c r="F164" s="160"/>
      <c r="G164" s="493"/>
      <c r="H164" s="161"/>
      <c r="I164" s="161"/>
      <c r="J164" s="492"/>
      <c r="K164" s="494"/>
      <c r="L164" s="124"/>
      <c r="M164" s="494"/>
      <c r="N164" s="124"/>
    </row>
    <row r="165" spans="2:14" ht="19.5" customHeight="1" x14ac:dyDescent="0.25">
      <c r="C165" s="529" t="s">
        <v>1342</v>
      </c>
      <c r="D165" s="529"/>
      <c r="E165" s="529"/>
      <c r="F165" s="76"/>
      <c r="G165" s="76"/>
      <c r="H165" s="76"/>
      <c r="I165" s="76"/>
      <c r="K165" s="76"/>
      <c r="L165" s="76"/>
      <c r="M165" s="76"/>
      <c r="N165" s="76"/>
    </row>
    <row r="166" spans="2:14" ht="20.25" customHeight="1" outlineLevel="1" x14ac:dyDescent="0.25">
      <c r="B166" s="2">
        <f>'ЕФЕКТИВНІСТЬ І півріччя 2020'!B50</f>
        <v>13</v>
      </c>
      <c r="C166" s="164" t="str">
        <f>'ЕФЕКТИВНІСТЬ І півріччя 2020'!C50</f>
        <v>Володимир-Волинський окружний суд</v>
      </c>
      <c r="E166" s="157">
        <f>'ЕФЕКТИВНІСТЬ І півріччя 2020'!K50</f>
        <v>7781.2652800000005</v>
      </c>
      <c r="F166" s="158">
        <f>'ЕФЕКТИВНІСТЬ І півріччя 2020'!E50</f>
        <v>815.34400000000005</v>
      </c>
      <c r="G166" s="157">
        <f>'ЕФЕКТИВНІСТЬ І півріччя 2020'!N50</f>
        <v>5.73</v>
      </c>
      <c r="H166" s="64">
        <f>'ЕФЕКТИВНІСТЬ І півріччя 2020'!R50</f>
        <v>0.17</v>
      </c>
      <c r="I166" s="64">
        <f>'ЕФЕКТИВНІСТЬ І півріччя 2020'!Q50</f>
        <v>-0.88</v>
      </c>
      <c r="K166" s="23">
        <f>'ЕФЕКТИВНІСТЬ І півріччя 2020'!U50</f>
        <v>0</v>
      </c>
      <c r="L166" s="111">
        <f>'ЕФЕКТИВНІСТЬ І півріччя 2020'!V50</f>
        <v>0</v>
      </c>
      <c r="M166" s="23">
        <f>'ЕФЕКТИВНІСТЬ І півріччя 2020'!W50</f>
        <v>0</v>
      </c>
      <c r="N166" s="17" t="str">
        <f>'ЕФЕКТИВНІСТЬ І півріччя 2020'!X50</f>
        <v>ВА</v>
      </c>
    </row>
    <row r="167" spans="2:14" ht="20.25" customHeight="1" outlineLevel="1" x14ac:dyDescent="0.25">
      <c r="B167" s="2">
        <f>'ЕФЕКТИВНІСТЬ І півріччя 2020'!B51</f>
        <v>14</v>
      </c>
      <c r="C167" s="164" t="str">
        <f>'ЕФЕКТИВНІСТЬ І півріччя 2020'!C51</f>
        <v>Горохівський окружний суд</v>
      </c>
      <c r="E167" s="157">
        <f>'ЕФЕКТИВНІСТЬ І півріччя 2020'!K51</f>
        <v>4143.7563900000005</v>
      </c>
      <c r="F167" s="158">
        <f>'ЕФЕКТИВНІСТЬ І півріччя 2020'!E51</f>
        <v>483.81129999999996</v>
      </c>
      <c r="G167" s="157">
        <f>'ЕФЕКТИВНІСТЬ І півріччя 2020'!N51</f>
        <v>3.4</v>
      </c>
      <c r="H167" s="64">
        <f>'ЕФЕКТИВНІСТЬ І півріччя 2020'!R51</f>
        <v>0.23</v>
      </c>
      <c r="I167" s="64">
        <f>'ЕФЕКТИВНІСТЬ І півріччя 2020'!Q51</f>
        <v>-0.84</v>
      </c>
      <c r="K167" s="23">
        <f>'ЕФЕКТИВНІСТЬ І півріччя 2020'!U51</f>
        <v>0</v>
      </c>
      <c r="L167" s="111">
        <f>'ЕФЕКТИВНІСТЬ І півріччя 2020'!V51</f>
        <v>0</v>
      </c>
      <c r="M167" s="23">
        <f>'ЕФЕКТИВНІСТЬ І півріччя 2020'!W51</f>
        <v>0</v>
      </c>
      <c r="N167" s="17" t="str">
        <f>'ЕФЕКТИВНІСТЬ І півріччя 2020'!X51</f>
        <v>ВА</v>
      </c>
    </row>
    <row r="168" spans="2:14" ht="20.25" customHeight="1" outlineLevel="1" x14ac:dyDescent="0.25">
      <c r="B168" s="2">
        <f>'ЕФЕКТИВНІСТЬ І півріччя 2020'!B52</f>
        <v>15</v>
      </c>
      <c r="C168" s="164" t="str">
        <f>'ЕФЕКТИВНІСТЬ І півріччя 2020'!C52</f>
        <v>Камінь-Каширський районний суд</v>
      </c>
      <c r="E168" s="157">
        <f>'ЕФЕКТИВНІСТЬ І півріччя 2020'!K52</f>
        <v>6631.5914299999995</v>
      </c>
      <c r="F168" s="158">
        <f>'ЕФЕКТИВНІСТЬ І півріччя 2020'!E52</f>
        <v>552.85919999999999</v>
      </c>
      <c r="G168" s="157">
        <f>'ЕФЕКТИВНІСТЬ І півріччя 2020'!N52</f>
        <v>5.9</v>
      </c>
      <c r="H168" s="64">
        <f>'ЕФЕКТИВНІСТЬ І півріччя 2020'!R52</f>
        <v>-0.26</v>
      </c>
      <c r="I168" s="64">
        <f>'ЕФЕКТИВНІСТЬ І півріччя 2020'!Q52</f>
        <v>-7.9999999999999974E-2</v>
      </c>
      <c r="K168" s="23">
        <f>'ЕФЕКТИВНІСТЬ І півріччя 2020'!U52</f>
        <v>0</v>
      </c>
      <c r="L168" s="111">
        <f>'ЕФЕКТИВНІСТЬ І півріччя 2020'!V52</f>
        <v>0</v>
      </c>
      <c r="M168" s="23" t="str">
        <f>'ЕФЕКТИВНІСТЬ І півріччя 2020'!W52</f>
        <v>ВВ</v>
      </c>
      <c r="N168" s="17">
        <f>'ЕФЕКТИВНІСТЬ І півріччя 2020'!X52</f>
        <v>0</v>
      </c>
    </row>
    <row r="169" spans="2:14" ht="20.25" customHeight="1" outlineLevel="1" x14ac:dyDescent="0.25">
      <c r="B169" s="2">
        <f>'ЕФЕКТИВНІСТЬ І півріччя 2020'!B53</f>
        <v>16</v>
      </c>
      <c r="C169" s="164" t="str">
        <f>'ЕФЕКТИВНІСТЬ І півріччя 2020'!C53</f>
        <v>Ківерцівський районний суд</v>
      </c>
      <c r="E169" s="157">
        <f>'ЕФЕКТИВНІСТЬ І півріччя 2020'!K53</f>
        <v>6560.4824600000002</v>
      </c>
      <c r="F169" s="158">
        <f>'ЕФЕКТИВНІСТЬ І півріччя 2020'!E53</f>
        <v>739.74810000000002</v>
      </c>
      <c r="G169" s="157">
        <f>'ЕФЕКТИВНІСТЬ І півріччя 2020'!N53</f>
        <v>5.3</v>
      </c>
      <c r="H169" s="64">
        <f>'ЕФЕКТИВНІСТЬ І півріччя 2020'!R53</f>
        <v>0.19999999999999998</v>
      </c>
      <c r="I169" s="64">
        <f>'ЕФЕКТИВНІСТЬ І півріччя 2020'!Q53</f>
        <v>-0.56000000000000005</v>
      </c>
      <c r="K169" s="23">
        <f>'ЕФЕКТИВНІСТЬ І півріччя 2020'!U53</f>
        <v>0</v>
      </c>
      <c r="L169" s="111">
        <f>'ЕФЕКТИВНІСТЬ І півріччя 2020'!V53</f>
        <v>0</v>
      </c>
      <c r="M169" s="23">
        <f>'ЕФЕКТИВНІСТЬ І півріччя 2020'!W53</f>
        <v>0</v>
      </c>
      <c r="N169" s="17" t="str">
        <f>'ЕФЕКТИВНІСТЬ І півріччя 2020'!X53</f>
        <v>ВА</v>
      </c>
    </row>
    <row r="170" spans="2:14" ht="20.25" customHeight="1" outlineLevel="1" x14ac:dyDescent="0.25">
      <c r="B170" s="2">
        <f>'ЕФЕКТИВНІСТЬ І півріччя 2020'!B54</f>
        <v>17</v>
      </c>
      <c r="C170" s="164" t="str">
        <f>'ЕФЕКТИВНІСТЬ І півріччя 2020'!C54</f>
        <v>Ковельський окружний суд</v>
      </c>
      <c r="E170" s="157">
        <f>'ЕФЕКТИВНІСТЬ І півріччя 2020'!K54</f>
        <v>8844.2228200000009</v>
      </c>
      <c r="F170" s="158">
        <f>'ЕФЕКТИВНІСТЬ І півріччя 2020'!E54</f>
        <v>1211.098</v>
      </c>
      <c r="G170" s="157">
        <f>'ЕФЕКТИВНІСТЬ І півріччя 2020'!N54</f>
        <v>7</v>
      </c>
      <c r="H170" s="64">
        <f>'ЕФЕКТИВНІСТЬ І півріччя 2020'!R54</f>
        <v>0.48000000000000004</v>
      </c>
      <c r="I170" s="64">
        <f>'ЕФЕКТИВНІСТЬ І півріччя 2020'!Q54</f>
        <v>-0.59000000000000008</v>
      </c>
      <c r="K170" s="23">
        <f>'ЕФЕКТИВНІСТЬ І півріччя 2020'!U54</f>
        <v>0</v>
      </c>
      <c r="L170" s="111">
        <f>'ЕФЕКТИВНІСТЬ І півріччя 2020'!V54</f>
        <v>0</v>
      </c>
      <c r="M170" s="23">
        <f>'ЕФЕКТИВНІСТЬ І півріччя 2020'!W54</f>
        <v>0</v>
      </c>
      <c r="N170" s="17" t="str">
        <f>'ЕФЕКТИВНІСТЬ І півріччя 2020'!X54</f>
        <v>ВА</v>
      </c>
    </row>
    <row r="171" spans="2:14" ht="20.25" customHeight="1" outlineLevel="1" x14ac:dyDescent="0.25">
      <c r="B171" s="2">
        <f>'ЕФЕКТИВНІСТЬ І півріччя 2020'!B55</f>
        <v>18</v>
      </c>
      <c r="C171" s="164" t="str">
        <f>'ЕФЕКТИВНІСТЬ І півріччя 2020'!C55</f>
        <v>Луцький окружний суд</v>
      </c>
      <c r="E171" s="157">
        <f>'ЕФЕКТИВНІСТЬ І півріччя 2020'!K55</f>
        <v>21410.132550000002</v>
      </c>
      <c r="F171" s="158">
        <f>'ЕФЕКТИВНІСТЬ І півріччя 2020'!E55</f>
        <v>3192.5659000000001</v>
      </c>
      <c r="G171" s="157">
        <f>'ЕФЕКТИВНІСТЬ І півріччя 2020'!N55</f>
        <v>23.7</v>
      </c>
      <c r="H171" s="64">
        <f>'ЕФЕКТИВНІСТЬ І півріччя 2020'!R55</f>
        <v>0.30999999999999994</v>
      </c>
      <c r="I171" s="64">
        <f>'ЕФЕКТИВНІСТЬ І півріччя 2020'!Q55</f>
        <v>-3.9999999999999966E-2</v>
      </c>
      <c r="K171" s="23">
        <f>'ЕФЕКТИВНІСТЬ І півріччя 2020'!U55</f>
        <v>0</v>
      </c>
      <c r="L171" s="111">
        <f>'ЕФЕКТИВНІСТЬ І півріччя 2020'!V55</f>
        <v>0</v>
      </c>
      <c r="M171" s="23">
        <f>'ЕФЕКТИВНІСТЬ І півріччя 2020'!W55</f>
        <v>0</v>
      </c>
      <c r="N171" s="17" t="str">
        <f>'ЕФЕКТИВНІСТЬ І півріччя 2020'!X55</f>
        <v>ВА</v>
      </c>
    </row>
    <row r="172" spans="2:14" ht="20.25" customHeight="1" outlineLevel="1" x14ac:dyDescent="0.25">
      <c r="B172" s="2">
        <f>'ЕФЕКТИВНІСТЬ І півріччя 2020'!B56</f>
        <v>19</v>
      </c>
      <c r="C172" s="164" t="str">
        <f>'ЕФЕКТИВНІСТЬ І півріччя 2020'!C56</f>
        <v>Любомльський окружний суд</v>
      </c>
      <c r="E172" s="157">
        <f>'ЕФЕКТИВНІСТЬ І півріччя 2020'!K56</f>
        <v>6738.8064199999999</v>
      </c>
      <c r="F172" s="158">
        <f>'ЕФЕКТИВНІСТЬ І півріччя 2020'!E56</f>
        <v>724.65330000000006</v>
      </c>
      <c r="G172" s="157">
        <f>'ЕФЕКТИВНІСТЬ І півріччя 2020'!N56</f>
        <v>5</v>
      </c>
      <c r="H172" s="64">
        <f>'ЕФЕКТИВНІСТЬ І півріччя 2020'!R56</f>
        <v>0.19000000000000003</v>
      </c>
      <c r="I172" s="64">
        <f>'ЕФЕКТИВНІСТЬ І півріччя 2020'!Q56</f>
        <v>-0.43999999999999995</v>
      </c>
      <c r="K172" s="23">
        <f>'ЕФЕКТИВНІСТЬ І півріччя 2020'!U56</f>
        <v>0</v>
      </c>
      <c r="L172" s="111">
        <f>'ЕФЕКТИВНІСТЬ І півріччя 2020'!V56</f>
        <v>0</v>
      </c>
      <c r="M172" s="23">
        <f>'ЕФЕКТИВНІСТЬ І півріччя 2020'!W56</f>
        <v>0</v>
      </c>
      <c r="N172" s="17" t="str">
        <f>'ЕФЕКТИВНІСТЬ І півріччя 2020'!X56</f>
        <v>ВА</v>
      </c>
    </row>
    <row r="173" spans="2:14" ht="20.25" customHeight="1" outlineLevel="1" x14ac:dyDescent="0.25">
      <c r="B173" s="2">
        <f>'ЕФЕКТИВНІСТЬ І півріччя 2020'!B57</f>
        <v>20</v>
      </c>
      <c r="C173" s="164" t="str">
        <f>'ЕФЕКТИВНІСТЬ І півріччя 2020'!C57</f>
        <v>Маневицький окружний суд</v>
      </c>
      <c r="E173" s="486">
        <f>'ЕФЕКТИВНІСТЬ І півріччя 2020'!K57</f>
        <v>5766.563619999999</v>
      </c>
      <c r="F173" s="487">
        <f>'ЕФЕКТИВНІСТЬ І півріччя 2020'!E57</f>
        <v>440.77600000000007</v>
      </c>
      <c r="G173" s="486">
        <f>'ЕФЕКТИВНІСТЬ І півріччя 2020'!N57</f>
        <v>5.7</v>
      </c>
      <c r="H173" s="488">
        <f>'ЕФЕКТИВНІСТЬ І півріччя 2020'!R57</f>
        <v>-0.41999999999999993</v>
      </c>
      <c r="I173" s="488">
        <f>'ЕФЕКТИВНІСТЬ І півріччя 2020'!Q57</f>
        <v>-0.80999999999999994</v>
      </c>
      <c r="K173" s="489">
        <f>'ЕФЕКТИВНІСТЬ І півріччя 2020'!U57</f>
        <v>0</v>
      </c>
      <c r="L173" s="490">
        <f>'ЕФЕКТИВНІСТЬ І півріччя 2020'!V57</f>
        <v>0</v>
      </c>
      <c r="M173" s="489" t="str">
        <f>'ЕФЕКТИВНІСТЬ І півріччя 2020'!W57</f>
        <v>ВВ</v>
      </c>
      <c r="N173" s="491">
        <f>'ЕФЕКТИВНІСТЬ І півріччя 2020'!X57</f>
        <v>0</v>
      </c>
    </row>
    <row r="174" spans="2:14" ht="20.25" customHeight="1" outlineLevel="1" x14ac:dyDescent="0.25">
      <c r="B174" s="2">
        <f>'ЕФЕКТИВНІСТЬ І півріччя 2020'!B58</f>
        <v>21</v>
      </c>
      <c r="C174" s="164" t="str">
        <f>'ЕФЕКТИВНІСТЬ І півріччя 2020'!C58</f>
        <v>Нововолинський окружний суд</v>
      </c>
      <c r="E174" s="157">
        <f>'ЕФЕКТИВНІСТЬ І півріччя 2020'!K58</f>
        <v>5715.4430300000004</v>
      </c>
      <c r="F174" s="158">
        <f>'ЕФЕКТИВНІСТЬ І півріччя 2020'!E58</f>
        <v>838.09529999999995</v>
      </c>
      <c r="G174" s="157">
        <f>'ЕФЕКТИВНІСТЬ І півріччя 2020'!N58</f>
        <v>3.8</v>
      </c>
      <c r="H174" s="64">
        <f>'ЕФЕКТИВНІСТЬ І півріччя 2020'!R58</f>
        <v>0.77</v>
      </c>
      <c r="I174" s="64">
        <f>'ЕФЕКТИВНІСТЬ І півріччя 2020'!Q58</f>
        <v>-0.72000000000000008</v>
      </c>
      <c r="J174" s="495"/>
      <c r="K174" s="23">
        <f>'ЕФЕКТИВНІСТЬ І півріччя 2020'!U58</f>
        <v>0</v>
      </c>
      <c r="L174" s="111">
        <f>'ЕФЕКТИВНІСТЬ І півріччя 2020'!V58</f>
        <v>0</v>
      </c>
      <c r="M174" s="23">
        <f>'ЕФЕКТИВНІСТЬ І півріччя 2020'!W58</f>
        <v>0</v>
      </c>
      <c r="N174" s="17" t="str">
        <f>'ЕФЕКТИВНІСТЬ І півріччя 2020'!X58</f>
        <v>ВА</v>
      </c>
    </row>
    <row r="175" spans="2:14" ht="20.25" customHeight="1" outlineLevel="1" x14ac:dyDescent="0.25">
      <c r="B175" s="123"/>
      <c r="C175" s="172"/>
      <c r="D175" s="496"/>
      <c r="E175" s="493"/>
      <c r="F175" s="160"/>
      <c r="G175" s="493"/>
      <c r="H175" s="161"/>
      <c r="I175" s="161"/>
      <c r="J175" s="496"/>
      <c r="K175" s="131"/>
      <c r="L175" s="129"/>
      <c r="M175" s="131"/>
      <c r="N175" s="124"/>
    </row>
    <row r="176" spans="2:14" ht="20.25" customHeight="1" outlineLevel="1" x14ac:dyDescent="0.25">
      <c r="B176" s="159"/>
      <c r="C176" s="170"/>
      <c r="D176" s="492"/>
      <c r="E176" s="493"/>
      <c r="F176" s="160"/>
      <c r="G176" s="493"/>
      <c r="H176" s="161"/>
      <c r="I176" s="161"/>
      <c r="J176" s="492"/>
      <c r="K176" s="494"/>
      <c r="L176" s="124"/>
      <c r="M176" s="494"/>
      <c r="N176" s="124"/>
    </row>
    <row r="177" spans="2:14" ht="20.25" customHeight="1" outlineLevel="1" x14ac:dyDescent="0.25">
      <c r="B177" s="159"/>
      <c r="C177" s="170"/>
      <c r="D177" s="492"/>
      <c r="E177" s="493"/>
      <c r="F177" s="160"/>
      <c r="G177" s="493"/>
      <c r="H177" s="161"/>
      <c r="I177" s="161"/>
      <c r="J177" s="492"/>
      <c r="K177" s="494"/>
      <c r="L177" s="124"/>
      <c r="M177" s="494"/>
      <c r="N177" s="124"/>
    </row>
    <row r="178" spans="2:14" ht="20.25" customHeight="1" outlineLevel="1" x14ac:dyDescent="0.25">
      <c r="B178" s="159"/>
      <c r="C178" s="170"/>
      <c r="D178" s="492"/>
      <c r="E178" s="493"/>
      <c r="F178" s="160"/>
      <c r="G178" s="493"/>
      <c r="H178" s="161"/>
      <c r="I178" s="161"/>
      <c r="J178" s="492"/>
      <c r="K178" s="494"/>
      <c r="L178" s="124"/>
      <c r="M178" s="494"/>
      <c r="N178" s="124"/>
    </row>
    <row r="179" spans="2:14" ht="20.25" customHeight="1" outlineLevel="1" x14ac:dyDescent="0.25">
      <c r="B179" s="159"/>
      <c r="C179" s="170"/>
      <c r="D179" s="492"/>
      <c r="E179" s="493"/>
      <c r="F179" s="160"/>
      <c r="G179" s="493"/>
      <c r="H179" s="161"/>
      <c r="I179" s="161"/>
      <c r="J179" s="492"/>
      <c r="K179" s="494"/>
      <c r="L179" s="124"/>
      <c r="M179" s="494"/>
      <c r="N179" s="124"/>
    </row>
    <row r="180" spans="2:14" ht="20.25" customHeight="1" outlineLevel="1" x14ac:dyDescent="0.25">
      <c r="B180" s="159"/>
      <c r="C180" s="170"/>
      <c r="D180" s="492"/>
      <c r="E180" s="493"/>
      <c r="F180" s="160"/>
      <c r="G180" s="493"/>
      <c r="H180" s="161"/>
      <c r="I180" s="161"/>
      <c r="J180" s="492"/>
      <c r="K180" s="494"/>
      <c r="L180" s="124"/>
      <c r="M180" s="494"/>
      <c r="N180" s="124"/>
    </row>
    <row r="181" spans="2:14" ht="20.25" customHeight="1" outlineLevel="1" x14ac:dyDescent="0.25">
      <c r="B181" s="159"/>
      <c r="C181" s="170"/>
      <c r="D181" s="492"/>
      <c r="E181" s="493"/>
      <c r="F181" s="160"/>
      <c r="G181" s="493"/>
      <c r="H181" s="161"/>
      <c r="I181" s="161"/>
      <c r="J181" s="492"/>
      <c r="K181" s="494"/>
      <c r="L181" s="124"/>
      <c r="M181" s="494"/>
      <c r="N181" s="124"/>
    </row>
    <row r="182" spans="2:14" ht="20.25" customHeight="1" outlineLevel="1" x14ac:dyDescent="0.25">
      <c r="B182" s="159"/>
      <c r="C182" s="170"/>
      <c r="D182" s="492"/>
      <c r="E182" s="493"/>
      <c r="F182" s="160"/>
      <c r="G182" s="493"/>
      <c r="H182" s="161"/>
      <c r="I182" s="161"/>
      <c r="J182" s="492"/>
      <c r="K182" s="494"/>
      <c r="L182" s="124"/>
      <c r="M182" s="494"/>
      <c r="N182" s="124"/>
    </row>
    <row r="183" spans="2:14" ht="30" customHeight="1" x14ac:dyDescent="0.25">
      <c r="C183" s="529" t="s">
        <v>43</v>
      </c>
      <c r="D183" s="529"/>
      <c r="E183" s="529"/>
      <c r="F183" s="76"/>
      <c r="G183" s="76"/>
      <c r="H183" s="76"/>
      <c r="I183" s="76"/>
      <c r="K183" s="76"/>
      <c r="L183" s="76"/>
      <c r="M183" s="76"/>
      <c r="N183" s="76"/>
    </row>
    <row r="184" spans="2:14" outlineLevel="1" x14ac:dyDescent="0.25">
      <c r="B184" s="2">
        <f>'ЕФЕКТИВНІСТЬ І півріччя 2020'!B59</f>
        <v>22</v>
      </c>
      <c r="C184" s="164" t="str">
        <f>'ЕФЕКТИВНІСТЬ І півріччя 2020'!C59</f>
        <v xml:space="preserve">Васильківський окружний суд </v>
      </c>
      <c r="E184" s="157">
        <f>'ЕФЕКТИВНІСТЬ І півріччя 2020'!K59</f>
        <v>6688.0295999999998</v>
      </c>
      <c r="F184" s="158">
        <f>'ЕФЕКТИВНІСТЬ І півріччя 2020'!E59</f>
        <v>560.69979999999998</v>
      </c>
      <c r="G184" s="157">
        <f>'ЕФЕКТИВНІСТЬ І півріччя 2020'!N59</f>
        <v>5</v>
      </c>
      <c r="H184" s="64">
        <f>'ЕФЕКТИВНІСТЬ І півріччя 2020'!R59</f>
        <v>-0.15000000000000002</v>
      </c>
      <c r="I184" s="64">
        <f>'ЕФЕКТИВНІСТЬ І півріччя 2020'!Q59</f>
        <v>-0.59000000000000008</v>
      </c>
      <c r="K184" s="23">
        <f>'ЕФЕКТИВНІСТЬ І півріччя 2020'!U59</f>
        <v>0</v>
      </c>
      <c r="L184" s="111">
        <f>'ЕФЕКТИВНІСТЬ І півріччя 2020'!V59</f>
        <v>0</v>
      </c>
      <c r="M184" s="23" t="str">
        <f>'ЕФЕКТИВНІСТЬ І півріччя 2020'!W59</f>
        <v>ВВ</v>
      </c>
      <c r="N184" s="17">
        <f>'ЕФЕКТИВНІСТЬ І півріччя 2020'!X59</f>
        <v>0</v>
      </c>
    </row>
    <row r="185" spans="2:14" outlineLevel="1" x14ac:dyDescent="0.25">
      <c r="B185" s="2">
        <f>'ЕФЕКТИВНІСТЬ І півріччя 2020'!B60</f>
        <v>23</v>
      </c>
      <c r="C185" s="164" t="str">
        <f>'ЕФЕКТИВНІСТЬ І півріччя 2020'!C60</f>
        <v>Верхньодніпровський окружний суд</v>
      </c>
      <c r="E185" s="157">
        <f>'ЕФЕКТИВНІСТЬ І півріччя 2020'!K60</f>
        <v>12273.651260000001</v>
      </c>
      <c r="F185" s="158">
        <f>'ЕФЕКТИВНІСТЬ І півріччя 2020'!E60</f>
        <v>1006.4179</v>
      </c>
      <c r="G185" s="157">
        <f>'ЕФЕКТИВНІСТЬ І півріччя 2020'!N60</f>
        <v>10</v>
      </c>
      <c r="H185" s="64">
        <f>'ЕФЕКТИВНІСТЬ І півріччя 2020'!R60</f>
        <v>-0.23</v>
      </c>
      <c r="I185" s="64">
        <f>'ЕФЕКТИВНІСТЬ І півріччя 2020'!Q60</f>
        <v>-0.31</v>
      </c>
      <c r="K185" s="23">
        <f>'ЕФЕКТИВНІСТЬ І півріччя 2020'!U60</f>
        <v>0</v>
      </c>
      <c r="L185" s="111">
        <f>'ЕФЕКТИВНІСТЬ І півріччя 2020'!V60</f>
        <v>0</v>
      </c>
      <c r="M185" s="23" t="str">
        <f>'ЕФЕКТИВНІСТЬ І півріччя 2020'!W60</f>
        <v>ВВ</v>
      </c>
      <c r="N185" s="17">
        <f>'ЕФЕКТИВНІСТЬ І півріччя 2020'!X60</f>
        <v>0</v>
      </c>
    </row>
    <row r="186" spans="2:14" outlineLevel="1" x14ac:dyDescent="0.25">
      <c r="B186" s="2">
        <f>'ЕФЕКТИВНІСТЬ І півріччя 2020'!B61</f>
        <v>24</v>
      </c>
      <c r="C186" s="164" t="str">
        <f>'ЕФЕКТИВНІСТЬ І півріччя 2020'!C61</f>
        <v>Нікопольський окружний суд</v>
      </c>
      <c r="E186" s="157">
        <f>'ЕФЕКТИВНІСТЬ І півріччя 2020'!K61</f>
        <v>25357.095410000002</v>
      </c>
      <c r="F186" s="158">
        <f>'ЕФЕКТИВНІСТЬ І півріччя 2020'!E61</f>
        <v>2608.2861000000003</v>
      </c>
      <c r="G186" s="157">
        <f>'ЕФЕКТИВНІСТЬ І півріччя 2020'!N61</f>
        <v>19</v>
      </c>
      <c r="H186" s="64">
        <f>'ЕФЕКТИВНІСТЬ І півріччя 2020'!R61</f>
        <v>0.13</v>
      </c>
      <c r="I186" s="64">
        <f>'ЕФЕКТИВНІСТЬ І півріччя 2020'!Q61</f>
        <v>-0.62</v>
      </c>
      <c r="K186" s="23">
        <f>'ЕФЕКТИВНІСТЬ І півріччя 2020'!U61</f>
        <v>0</v>
      </c>
      <c r="L186" s="111">
        <f>'ЕФЕКТИВНІСТЬ І півріччя 2020'!V61</f>
        <v>0</v>
      </c>
      <c r="M186" s="23">
        <f>'ЕФЕКТИВНІСТЬ І півріччя 2020'!W61</f>
        <v>0</v>
      </c>
      <c r="N186" s="17" t="str">
        <f>'ЕФЕКТИВНІСТЬ І півріччя 2020'!X61</f>
        <v>ВА</v>
      </c>
    </row>
    <row r="187" spans="2:14" outlineLevel="1" x14ac:dyDescent="0.25">
      <c r="B187" s="2">
        <f>'ЕФЕКТИВНІСТЬ І півріччя 2020'!B62</f>
        <v>25</v>
      </c>
      <c r="C187" s="164" t="str">
        <f>'ЕФЕКТИВНІСТЬ І півріччя 2020'!C62</f>
        <v xml:space="preserve">Новомосковський  окружний суд </v>
      </c>
      <c r="E187" s="157">
        <f>'ЕФЕКТИВНІСТЬ І півріччя 2020'!K62</f>
        <v>11827.826840000002</v>
      </c>
      <c r="F187" s="158">
        <f>'ЕФЕКТИВНІСТЬ І півріччя 2020'!E62</f>
        <v>1747.5948000000001</v>
      </c>
      <c r="G187" s="157">
        <f>'ЕФЕКТИВНІСТЬ І півріччя 2020'!N62</f>
        <v>11</v>
      </c>
      <c r="H187" s="64">
        <f>'ЕФЕКТИВНІСТЬ І півріччя 2020'!R62</f>
        <v>0.43000000000000005</v>
      </c>
      <c r="I187" s="64">
        <f>'ЕФЕКТИВНІСТЬ І півріччя 2020'!Q62</f>
        <v>-0.87</v>
      </c>
      <c r="K187" s="23">
        <f>'ЕФЕКТИВНІСТЬ І півріччя 2020'!U62</f>
        <v>0</v>
      </c>
      <c r="L187" s="111">
        <f>'ЕФЕКТИВНІСТЬ І півріччя 2020'!V62</f>
        <v>0</v>
      </c>
      <c r="M187" s="23">
        <f>'ЕФЕКТИВНІСТЬ І півріччя 2020'!W62</f>
        <v>0</v>
      </c>
      <c r="N187" s="17" t="str">
        <f>'ЕФЕКТИВНІСТЬ І півріччя 2020'!X62</f>
        <v>ВА</v>
      </c>
    </row>
    <row r="188" spans="2:14" outlineLevel="1" x14ac:dyDescent="0.25">
      <c r="B188" s="2">
        <f>'ЕФЕКТИВНІСТЬ І півріччя 2020'!B63</f>
        <v>26</v>
      </c>
      <c r="C188" s="164" t="str">
        <f>'ЕФЕКТИВНІСТЬ І півріччя 2020'!C63</f>
        <v>Окружний суд міста Кам'янського</v>
      </c>
      <c r="E188" s="157">
        <f>'ЕФЕКТИВНІСТЬ І півріччя 2020'!K63</f>
        <v>25016.193569999999</v>
      </c>
      <c r="F188" s="158">
        <f>'ЕФЕКТИВНІСТЬ І півріччя 2020'!E63</f>
        <v>3303.0538999999999</v>
      </c>
      <c r="G188" s="157">
        <f>'ЕФЕКТИВНІСТЬ І півріччя 2020'!N63</f>
        <v>20.700000000000003</v>
      </c>
      <c r="H188" s="64">
        <f>'ЕФЕКТИВНІСТЬ І півріччя 2020'!R63</f>
        <v>0.38</v>
      </c>
      <c r="I188" s="64">
        <f>'ЕФЕКТИВНІСТЬ І півріччя 2020'!Q63</f>
        <v>-0.5</v>
      </c>
      <c r="K188" s="23">
        <f>'ЕФЕКТИВНІСТЬ І півріччя 2020'!U63</f>
        <v>0</v>
      </c>
      <c r="L188" s="111">
        <f>'ЕФЕКТИВНІСТЬ І півріччя 2020'!V63</f>
        <v>0</v>
      </c>
      <c r="M188" s="23">
        <f>'ЕФЕКТИВНІСТЬ І півріччя 2020'!W63</f>
        <v>0</v>
      </c>
      <c r="N188" s="17" t="str">
        <f>'ЕФЕКТИВНІСТЬ І півріччя 2020'!X63</f>
        <v>ВА</v>
      </c>
    </row>
    <row r="189" spans="2:14" outlineLevel="1" x14ac:dyDescent="0.25">
      <c r="B189" s="2">
        <f>'ЕФЕКТИВНІСТЬ І півріччя 2020'!B64</f>
        <v>27</v>
      </c>
      <c r="C189" s="164" t="str">
        <f>'ЕФЕКТИВНІСТЬ І півріччя 2020'!C64</f>
        <v xml:space="preserve">Павлоградський окружний суд </v>
      </c>
      <c r="E189" s="157">
        <f>'ЕФЕКТИВНІСТЬ І півріччя 2020'!K64</f>
        <v>25849.925430000003</v>
      </c>
      <c r="F189" s="158">
        <f>'ЕФЕКТИВНІСТЬ І півріччя 2020'!E64</f>
        <v>2366.6859000000004</v>
      </c>
      <c r="G189" s="157">
        <f>'ЕФЕКТИВНІСТЬ І півріччя 2020'!N64</f>
        <v>24</v>
      </c>
      <c r="H189" s="64">
        <f>'ЕФЕКТИВНІСТЬ І півріччя 2020'!R64</f>
        <v>-0.16000000000000003</v>
      </c>
      <c r="I189" s="64">
        <f>'ЕФЕКТИВНІСТЬ І півріччя 2020'!Q64</f>
        <v>-0.23</v>
      </c>
      <c r="K189" s="23">
        <f>'ЕФЕКТИВНІСТЬ І півріччя 2020'!U64</f>
        <v>0</v>
      </c>
      <c r="L189" s="111">
        <f>'ЕФЕКТИВНІСТЬ І півріччя 2020'!V64</f>
        <v>0</v>
      </c>
      <c r="M189" s="23" t="str">
        <f>'ЕФЕКТИВНІСТЬ І півріччя 2020'!W64</f>
        <v>ВВ</v>
      </c>
      <c r="N189" s="17">
        <f>'ЕФЕКТИВНІСТЬ І півріччя 2020'!X64</f>
        <v>0</v>
      </c>
    </row>
    <row r="190" spans="2:14" outlineLevel="1" x14ac:dyDescent="0.25">
      <c r="B190" s="2">
        <f>'ЕФЕКТИВНІСТЬ І півріччя 2020'!B65</f>
        <v>28</v>
      </c>
      <c r="C190" s="164" t="str">
        <f>'ЕФЕКТИВНІСТЬ І півріччя 2020'!C65</f>
        <v xml:space="preserve">Петриківський окружний суд </v>
      </c>
      <c r="E190" s="157">
        <f>'ЕФЕКТИВНІСТЬ І півріччя 2020'!K65</f>
        <v>10552.44498</v>
      </c>
      <c r="F190" s="158">
        <f>'ЕФЕКТИВНІСТЬ І півріччя 2020'!E65</f>
        <v>1081.3642</v>
      </c>
      <c r="G190" s="157">
        <f>'ЕФЕКТИВНІСТЬ І півріччя 2020'!N65</f>
        <v>8</v>
      </c>
      <c r="H190" s="64">
        <f>'ЕФЕКТИВНІСТЬ І півріччя 2020'!R65</f>
        <v>0.10999999999999999</v>
      </c>
      <c r="I190" s="64">
        <f>'ЕФЕКТИВНІСТЬ І півріччя 2020'!Q65</f>
        <v>-0.69000000000000006</v>
      </c>
      <c r="K190" s="23">
        <f>'ЕФЕКТИВНІСТЬ І півріччя 2020'!U65</f>
        <v>0</v>
      </c>
      <c r="L190" s="111">
        <f>'ЕФЕКТИВНІСТЬ І півріччя 2020'!V65</f>
        <v>0</v>
      </c>
      <c r="M190" s="23">
        <f>'ЕФЕКТИВНІСТЬ І півріччя 2020'!W65</f>
        <v>0</v>
      </c>
      <c r="N190" s="17" t="str">
        <f>'ЕФЕКТИВНІСТЬ І півріччя 2020'!X65</f>
        <v>ВА</v>
      </c>
    </row>
    <row r="191" spans="2:14" outlineLevel="1" x14ac:dyDescent="0.25">
      <c r="B191" s="2">
        <f>'ЕФЕКТИВНІСТЬ І півріччя 2020'!B66</f>
        <v>29</v>
      </c>
      <c r="C191" s="164" t="str">
        <f>'ЕФЕКТИВНІСТЬ І півріччя 2020'!C66</f>
        <v>Петропавлівський окружний суд</v>
      </c>
      <c r="E191" s="157">
        <f>'ЕФЕКТИВНІСТЬ І півріччя 2020'!K66</f>
        <v>13160.39683</v>
      </c>
      <c r="F191" s="158">
        <f>'ЕФЕКТИВНІСТЬ І півріччя 2020'!E66</f>
        <v>957.71590000000003</v>
      </c>
      <c r="G191" s="157">
        <f>'ЕФЕКТИВНІСТЬ І півріччя 2020'!N66</f>
        <v>10.8</v>
      </c>
      <c r="H191" s="64">
        <f>'ЕФЕКТИВНІСТЬ І півріччя 2020'!R66</f>
        <v>-0.39</v>
      </c>
      <c r="I191" s="64">
        <f>'ЕФЕКТИВНІСТЬ І півріччя 2020'!Q66</f>
        <v>2.9999999999999971E-2</v>
      </c>
      <c r="K191" s="23" t="str">
        <f>'ЕФЕКТИВНІСТЬ І півріччя 2020'!U66</f>
        <v>АВ</v>
      </c>
      <c r="L191" s="111">
        <f>'ЕФЕКТИВНІСТЬ І півріччя 2020'!V66</f>
        <v>0</v>
      </c>
      <c r="M191" s="23">
        <f>'ЕФЕКТИВНІСТЬ І півріччя 2020'!W66</f>
        <v>0</v>
      </c>
      <c r="N191" s="17">
        <f>'ЕФЕКТИВНІСТЬ І півріччя 2020'!X66</f>
        <v>0</v>
      </c>
    </row>
    <row r="192" spans="2:14" outlineLevel="1" x14ac:dyDescent="0.25">
      <c r="B192" s="2">
        <f>'ЕФЕКТИВНІСТЬ І півріччя 2020'!B67</f>
        <v>30</v>
      </c>
      <c r="C192" s="164" t="str">
        <f>'ЕФЕКТИВНІСТЬ І півріччя 2020'!C67</f>
        <v>П'ятихатський окружний суд</v>
      </c>
      <c r="E192" s="157">
        <f>'ЕФЕКТИВНІСТЬ І півріччя 2020'!K67</f>
        <v>8611.2317300000013</v>
      </c>
      <c r="F192" s="158">
        <f>'ЕФЕКТИВНІСТЬ І півріччя 2020'!E67</f>
        <v>802.66970000000003</v>
      </c>
      <c r="G192" s="157">
        <f>'ЕФЕКТИВНІСТЬ І півріччя 2020'!N67</f>
        <v>7.4</v>
      </c>
      <c r="H192" s="64">
        <f>'ЕФЕКТИВНІСТЬ І півріччя 2020'!R67</f>
        <v>-9.9999999999999978E-2</v>
      </c>
      <c r="I192" s="64">
        <f>'ЕФЕКТИВНІСТЬ І півріччя 2020'!Q67</f>
        <v>-8.9999999999999969E-2</v>
      </c>
      <c r="K192" s="23">
        <f>'ЕФЕКТИВНІСТЬ І півріччя 2020'!U67</f>
        <v>0</v>
      </c>
      <c r="L192" s="111">
        <f>'ЕФЕКТИВНІСТЬ І півріччя 2020'!V67</f>
        <v>0</v>
      </c>
      <c r="M192" s="23" t="str">
        <f>'ЕФЕКТИВНІСТЬ І півріччя 2020'!W67</f>
        <v>ВВ</v>
      </c>
      <c r="N192" s="17">
        <f>'ЕФЕКТИВНІСТЬ І півріччя 2020'!X67</f>
        <v>0</v>
      </c>
    </row>
    <row r="193" spans="2:14" outlineLevel="1" x14ac:dyDescent="0.25">
      <c r="B193" s="2">
        <f>'ЕФЕКТИВНІСТЬ І півріччя 2020'!B68</f>
        <v>31</v>
      </c>
      <c r="C193" s="164" t="str">
        <f>'ЕФЕКТИВНІСТЬ І півріччя 2020'!C68</f>
        <v>Синельніківський окружний суд</v>
      </c>
      <c r="E193" s="157">
        <f>'ЕФЕКТИВНІСТЬ І півріччя 2020'!K68</f>
        <v>7359.8057099999996</v>
      </c>
      <c r="F193" s="158">
        <f>'ЕФЕКТИВНІСТЬ І півріччя 2020'!E68</f>
        <v>780.77610000000004</v>
      </c>
      <c r="G193" s="157">
        <f>'ЕФЕКТИВНІСТЬ І півріччя 2020'!N68</f>
        <v>5</v>
      </c>
      <c r="H193" s="64">
        <f>'ЕФЕКТИВНІСТЬ І півріччя 2020'!R68</f>
        <v>0.25</v>
      </c>
      <c r="I193" s="64">
        <f>'ЕФЕКТИВНІСТЬ І півріччя 2020'!Q68</f>
        <v>-1.0699999999999998</v>
      </c>
      <c r="K193" s="23">
        <f>'ЕФЕКТИВНІСТЬ І півріччя 2020'!U68</f>
        <v>0</v>
      </c>
      <c r="L193" s="111">
        <f>'ЕФЕКТИВНІСТЬ І півріччя 2020'!V68</f>
        <v>0</v>
      </c>
      <c r="M193" s="23">
        <f>'ЕФЕКТИВНІСТЬ І півріччя 2020'!W68</f>
        <v>0</v>
      </c>
      <c r="N193" s="17" t="str">
        <f>'ЕФЕКТИВНІСТЬ І півріччя 2020'!X68</f>
        <v>ВА</v>
      </c>
    </row>
    <row r="194" spans="2:14" outlineLevel="1" x14ac:dyDescent="0.25">
      <c r="B194" s="2">
        <f>'ЕФЕКТИВНІСТЬ І півріччя 2020'!B69</f>
        <v>32</v>
      </c>
      <c r="C194" s="164" t="str">
        <f>'ЕФЕКТИВНІСТЬ І півріччя 2020'!C69</f>
        <v>Перший окружний суд міста Дніпра</v>
      </c>
      <c r="E194" s="157">
        <f>'ЕФЕКТИВНІСТЬ І півріччя 2020'!K69</f>
        <v>19563.848099999999</v>
      </c>
      <c r="F194" s="158">
        <f>'ЕФЕКТИВНІСТЬ І півріччя 2020'!E69</f>
        <v>2624.5023999999999</v>
      </c>
      <c r="G194" s="157">
        <f>'ЕФЕКТИВНІСТЬ І півріччя 2020'!N69</f>
        <v>17</v>
      </c>
      <c r="H194" s="64">
        <f>'ЕФЕКТИВНІСТЬ І півріччя 2020'!R69</f>
        <v>0.36</v>
      </c>
      <c r="I194" s="64">
        <f>'ЕФЕКТИВНІСТЬ І півріччя 2020'!Q69</f>
        <v>-0.23000000000000004</v>
      </c>
      <c r="K194" s="23">
        <f>'ЕФЕКТИВНІСТЬ І півріччя 2020'!U69</f>
        <v>0</v>
      </c>
      <c r="L194" s="111">
        <f>'ЕФЕКТИВНІСТЬ І півріччя 2020'!V69</f>
        <v>0</v>
      </c>
      <c r="M194" s="23">
        <f>'ЕФЕКТИВНІСТЬ І півріччя 2020'!W69</f>
        <v>0</v>
      </c>
      <c r="N194" s="17" t="str">
        <f>'ЕФЕКТИВНІСТЬ І півріччя 2020'!X69</f>
        <v>ВА</v>
      </c>
    </row>
    <row r="195" spans="2:14" outlineLevel="1" x14ac:dyDescent="0.25">
      <c r="B195" s="2">
        <f>'ЕФЕКТИВНІСТЬ І півріччя 2020'!B70</f>
        <v>33</v>
      </c>
      <c r="C195" s="164" t="str">
        <f>'ЕФЕКТИВНІСТЬ І півріччя 2020'!C70</f>
        <v>Другий окружний суд міста Дніпра</v>
      </c>
      <c r="E195" s="157">
        <f>'ЕФЕКТИВНІСТЬ І півріччя 2020'!K70</f>
        <v>21033.541040000004</v>
      </c>
      <c r="F195" s="158">
        <f>'ЕФЕКТИВНІСТЬ І півріччя 2020'!E70</f>
        <v>3575.2919999999999</v>
      </c>
      <c r="G195" s="157">
        <f>'ЕФЕКТИВНІСТЬ І півріччя 2020'!N70</f>
        <v>20.5</v>
      </c>
      <c r="H195" s="64">
        <f>'ЕФЕКТИВНІСТЬ І півріччя 2020'!R70</f>
        <v>0.56999999999999995</v>
      </c>
      <c r="I195" s="64">
        <f>'ЕФЕКТИВНІСТЬ І півріччя 2020'!Q70</f>
        <v>3.9999999999999952E-2</v>
      </c>
      <c r="K195" s="23">
        <f>'ЕФЕКТИВНІСТЬ І півріччя 2020'!U70</f>
        <v>0</v>
      </c>
      <c r="L195" s="111" t="str">
        <f>'ЕФЕКТИВНІСТЬ І півріччя 2020'!V70</f>
        <v>АА</v>
      </c>
      <c r="M195" s="23">
        <f>'ЕФЕКТИВНІСТЬ І півріччя 2020'!W70</f>
        <v>0</v>
      </c>
      <c r="N195" s="17">
        <f>'ЕФЕКТИВНІСТЬ І півріччя 2020'!X70</f>
        <v>0</v>
      </c>
    </row>
    <row r="196" spans="2:14" outlineLevel="1" x14ac:dyDescent="0.25">
      <c r="B196" s="2">
        <f>'ЕФЕКТИВНІСТЬ І півріччя 2020'!B71</f>
        <v>34</v>
      </c>
      <c r="C196" s="164" t="str">
        <f>'ЕФЕКТИВНІСТЬ І півріччя 2020'!C71</f>
        <v>Третій окружний суд міста Дніпра</v>
      </c>
      <c r="E196" s="157">
        <f>'ЕФЕКТИВНІСТЬ І півріччя 2020'!K71</f>
        <v>16664.162110000001</v>
      </c>
      <c r="F196" s="158">
        <f>'ЕФЕКТИВНІСТЬ І півріччя 2020'!E71</f>
        <v>2712.9146000000001</v>
      </c>
      <c r="G196" s="157">
        <f>'ЕФЕКТИВНІСТЬ І півріччя 2020'!N71</f>
        <v>16.5</v>
      </c>
      <c r="H196" s="64">
        <f>'ЕФЕКТИВНІСТЬ І півріччя 2020'!R71</f>
        <v>0.51</v>
      </c>
      <c r="I196" s="64">
        <f>'ЕФЕКТИВНІСТЬ І півріччя 2020'!Q71</f>
        <v>-0.56999999999999995</v>
      </c>
      <c r="K196" s="23">
        <f>'ЕФЕКТИВНІСТЬ І півріччя 2020'!U71</f>
        <v>0</v>
      </c>
      <c r="L196" s="111">
        <f>'ЕФЕКТИВНІСТЬ І півріччя 2020'!V71</f>
        <v>0</v>
      </c>
      <c r="M196" s="23">
        <f>'ЕФЕКТИВНІСТЬ І півріччя 2020'!W71</f>
        <v>0</v>
      </c>
      <c r="N196" s="17" t="str">
        <f>'ЕФЕКТИВНІСТЬ І півріччя 2020'!X71</f>
        <v>ВА</v>
      </c>
    </row>
    <row r="197" spans="2:14" outlineLevel="1" x14ac:dyDescent="0.25">
      <c r="B197" s="2">
        <f>'ЕФЕКТИВНІСТЬ І півріччя 2020'!B72</f>
        <v>35</v>
      </c>
      <c r="C197" s="164" t="str">
        <f>'ЕФЕКТИВНІСТЬ І півріччя 2020'!C72</f>
        <v>Четвертий окружний суд міста Дніпра</v>
      </c>
      <c r="E197" s="157">
        <f>'ЕФЕКТИВНІСТЬ І півріччя 2020'!K72</f>
        <v>21021.183960000002</v>
      </c>
      <c r="F197" s="158">
        <f>'ЕФЕКТИВНІСТЬ І півріччя 2020'!E72</f>
        <v>2766.6858000000002</v>
      </c>
      <c r="G197" s="157">
        <f>'ЕФЕКТИВНІСТЬ І півріччя 2020'!N72</f>
        <v>16.399999999999999</v>
      </c>
      <c r="H197" s="64">
        <f>'ЕФЕКТИВНІСТЬ І півріччя 2020'!R72</f>
        <v>0.43</v>
      </c>
      <c r="I197" s="64">
        <f>'ЕФЕКТИВНІСТЬ І півріччя 2020'!Q72</f>
        <v>-1.8</v>
      </c>
      <c r="K197" s="23">
        <f>'ЕФЕКТИВНІСТЬ І півріччя 2020'!U72</f>
        <v>0</v>
      </c>
      <c r="L197" s="111">
        <f>'ЕФЕКТИВНІСТЬ І півріччя 2020'!V72</f>
        <v>0</v>
      </c>
      <c r="M197" s="23">
        <f>'ЕФЕКТИВНІСТЬ І півріччя 2020'!W72</f>
        <v>0</v>
      </c>
      <c r="N197" s="17" t="str">
        <f>'ЕФЕКТИВНІСТЬ І півріччя 2020'!X72</f>
        <v>ВА</v>
      </c>
    </row>
    <row r="198" spans="2:14" outlineLevel="1" x14ac:dyDescent="0.25">
      <c r="B198" s="2">
        <f>'ЕФЕКТИВНІСТЬ І півріччя 2020'!B73</f>
        <v>36</v>
      </c>
      <c r="C198" s="164" t="str">
        <f>'ЕФЕКТИВНІСТЬ І півріччя 2020'!C73</f>
        <v>П'ятий окружний суд міста Дніпра</v>
      </c>
      <c r="E198" s="157">
        <f>'ЕФЕКТИВНІСТЬ І півріччя 2020'!K73</f>
        <v>24778.80661</v>
      </c>
      <c r="F198" s="158">
        <f>'ЕФЕКТИВНІСТЬ І півріччя 2020'!E73</f>
        <v>2886.1265999999996</v>
      </c>
      <c r="G198" s="157">
        <f>'ЕФЕКТИВНІСТЬ І півріччя 2020'!N73</f>
        <v>20.5</v>
      </c>
      <c r="H198" s="64">
        <f>'ЕФЕКТИВНІСТЬ І півріччя 2020'!R73</f>
        <v>0.22</v>
      </c>
      <c r="I198" s="64">
        <f>'ЕФЕКТИВНІСТЬ І півріччя 2020'!Q73</f>
        <v>-0.84</v>
      </c>
      <c r="K198" s="23">
        <f>'ЕФЕКТИВНІСТЬ І півріччя 2020'!U73</f>
        <v>0</v>
      </c>
      <c r="L198" s="111">
        <f>'ЕФЕКТИВНІСТЬ І півріччя 2020'!V73</f>
        <v>0</v>
      </c>
      <c r="M198" s="23">
        <f>'ЕФЕКТИВНІСТЬ І півріччя 2020'!W73</f>
        <v>0</v>
      </c>
      <c r="N198" s="17" t="str">
        <f>'ЕФЕКТИВНІСТЬ І півріччя 2020'!X73</f>
        <v>ВА</v>
      </c>
    </row>
    <row r="199" spans="2:14" outlineLevel="1" x14ac:dyDescent="0.25">
      <c r="B199" s="2">
        <f>'ЕФЕКТИВНІСТЬ І півріччя 2020'!B74</f>
        <v>37</v>
      </c>
      <c r="C199" s="164" t="str">
        <f>'ЕФЕКТИВНІСТЬ І півріччя 2020'!C74</f>
        <v>Перший окружний суд міста Кривого Рогу</v>
      </c>
      <c r="E199" s="157">
        <f>'ЕФЕКТИВНІСТЬ І півріччя 2020'!K74</f>
        <v>21140.65755</v>
      </c>
      <c r="F199" s="158">
        <f>'ЕФЕКТИВНІСТЬ І півріччя 2020'!E74</f>
        <v>4365.1346000000003</v>
      </c>
      <c r="G199" s="157">
        <f>'ЕФЕКТИВНІСТЬ І півріччя 2020'!N74</f>
        <v>17.899999999999999</v>
      </c>
      <c r="H199" s="64">
        <f>'ЕФЕКТИВНІСТЬ І півріччя 2020'!R74</f>
        <v>1.02</v>
      </c>
      <c r="I199" s="64">
        <f>'ЕФЕКТИВНІСТЬ І півріччя 2020'!Q74</f>
        <v>-0.30000000000000004</v>
      </c>
      <c r="K199" s="23">
        <f>'ЕФЕКТИВНІСТЬ І півріччя 2020'!U74</f>
        <v>0</v>
      </c>
      <c r="L199" s="111">
        <f>'ЕФЕКТИВНІСТЬ І півріччя 2020'!V74</f>
        <v>0</v>
      </c>
      <c r="M199" s="23">
        <f>'ЕФЕКТИВНІСТЬ І півріччя 2020'!W74</f>
        <v>0</v>
      </c>
      <c r="N199" s="17" t="str">
        <f>'ЕФЕКТИВНІСТЬ І півріччя 2020'!X74</f>
        <v>ВА</v>
      </c>
    </row>
    <row r="200" spans="2:14" outlineLevel="1" x14ac:dyDescent="0.25">
      <c r="B200" s="2">
        <f>'ЕФЕКТИВНІСТЬ І півріччя 2020'!B75</f>
        <v>38</v>
      </c>
      <c r="C200" s="164" t="str">
        <f>'ЕФЕКТИВНІСТЬ І півріччя 2020'!C75</f>
        <v>Другий окружний суд міста Кривого Рогу</v>
      </c>
      <c r="E200" s="157">
        <f>'ЕФЕКТИВНІСТЬ І півріччя 2020'!K75</f>
        <v>21707.831810000003</v>
      </c>
      <c r="F200" s="158">
        <f>'ЕФЕКТИВНІСТЬ І півріччя 2020'!E75</f>
        <v>3962.9139</v>
      </c>
      <c r="G200" s="157">
        <f>'ЕФЕКТИВНІСТЬ І півріччя 2020'!N75</f>
        <v>12.9</v>
      </c>
      <c r="H200" s="64">
        <f>'ЕФЕКТИВНІСТЬ І півріччя 2020'!R75</f>
        <v>1.33</v>
      </c>
      <c r="I200" s="64">
        <f>'ЕФЕКТИВНІСТЬ І півріччя 2020'!Q75</f>
        <v>-0.62</v>
      </c>
      <c r="K200" s="23">
        <f>'ЕФЕКТИВНІСТЬ І півріччя 2020'!U75</f>
        <v>0</v>
      </c>
      <c r="L200" s="111">
        <f>'ЕФЕКТИВНІСТЬ І півріччя 2020'!V75</f>
        <v>0</v>
      </c>
      <c r="M200" s="23">
        <f>'ЕФЕКТИВНІСТЬ І півріччя 2020'!W75</f>
        <v>0</v>
      </c>
      <c r="N200" s="17" t="str">
        <f>'ЕФЕКТИВНІСТЬ І півріччя 2020'!X75</f>
        <v>ВА</v>
      </c>
    </row>
    <row r="201" spans="2:14" outlineLevel="1" x14ac:dyDescent="0.25">
      <c r="B201" s="2">
        <f>'ЕФЕКТИВНІСТЬ І півріччя 2020'!B76</f>
        <v>39</v>
      </c>
      <c r="C201" s="164" t="str">
        <f>'ЕФЕКТИВНІСТЬ І півріччя 2020'!C76</f>
        <v>Третій окружний суд міста Кривого Рогу</v>
      </c>
      <c r="E201" s="486">
        <f>'ЕФЕКТИВНІСТЬ І півріччя 2020'!K76</f>
        <v>14671.256730000001</v>
      </c>
      <c r="F201" s="487">
        <f>'ЕФЕКТИВНІСТЬ І півріччя 2020'!E76</f>
        <v>2439.2521999999999</v>
      </c>
      <c r="G201" s="486">
        <f>'ЕФЕКТИВНІСТЬ І півріччя 2020'!N76</f>
        <v>12</v>
      </c>
      <c r="H201" s="488">
        <f>'ЕФЕКТИВНІСТЬ І півріччя 2020'!R76</f>
        <v>0.73</v>
      </c>
      <c r="I201" s="488">
        <f>'ЕФЕКТИВНІСТЬ І півріччя 2020'!Q76</f>
        <v>-0.58000000000000007</v>
      </c>
      <c r="K201" s="489">
        <f>'ЕФЕКТИВНІСТЬ І півріччя 2020'!U76</f>
        <v>0</v>
      </c>
      <c r="L201" s="490">
        <f>'ЕФЕКТИВНІСТЬ І півріччя 2020'!V76</f>
        <v>0</v>
      </c>
      <c r="M201" s="489">
        <f>'ЕФЕКТИВНІСТЬ І півріччя 2020'!W76</f>
        <v>0</v>
      </c>
      <c r="N201" s="491" t="str">
        <f>'ЕФЕКТИВНІСТЬ І півріччя 2020'!X76</f>
        <v>ВА</v>
      </c>
    </row>
    <row r="202" spans="2:14" outlineLevel="1" x14ac:dyDescent="0.25">
      <c r="B202" s="2">
        <f>'ЕФЕКТИВНІСТЬ І півріччя 2020'!B77</f>
        <v>40</v>
      </c>
      <c r="C202" s="164" t="str">
        <f>'ЕФЕКТИВНІСТЬ І півріччя 2020'!C77</f>
        <v>Четвертий окружний суд міста Кривого Рогу</v>
      </c>
      <c r="E202" s="157">
        <f>'ЕФЕКТИВНІСТЬ І півріччя 2020'!K77</f>
        <v>18617.95118</v>
      </c>
      <c r="F202" s="158">
        <f>'ЕФЕКТИВНІСТЬ І півріччя 2020'!E77</f>
        <v>3118.5922999999998</v>
      </c>
      <c r="G202" s="157">
        <f>'ЕФЕКТИВНІСТЬ І півріччя 2020'!N77</f>
        <v>14</v>
      </c>
      <c r="H202" s="64">
        <f>'ЕФЕКТИВНІСТЬ І півріччя 2020'!R77</f>
        <v>0.84</v>
      </c>
      <c r="I202" s="64">
        <f>'ЕФЕКТИВНІСТЬ І півріччя 2020'!Q77</f>
        <v>-0.54999999999999993</v>
      </c>
      <c r="J202" s="495"/>
      <c r="K202" s="23">
        <f>'ЕФЕКТИВНІСТЬ І півріччя 2020'!U77</f>
        <v>0</v>
      </c>
      <c r="L202" s="111">
        <f>'ЕФЕКТИВНІСТЬ І півріччя 2020'!V77</f>
        <v>0</v>
      </c>
      <c r="M202" s="23">
        <f>'ЕФЕКТИВНІСТЬ І півріччя 2020'!W77</f>
        <v>0</v>
      </c>
      <c r="N202" s="17" t="str">
        <f>'ЕФЕКТИВНІСТЬ І півріччя 2020'!X77</f>
        <v>ВА</v>
      </c>
    </row>
    <row r="203" spans="2:14" outlineLevel="1" x14ac:dyDescent="0.25">
      <c r="B203" s="159"/>
      <c r="C203" s="170"/>
      <c r="D203" s="492"/>
      <c r="E203" s="493"/>
      <c r="F203" s="160"/>
      <c r="G203" s="493"/>
      <c r="H203" s="161"/>
      <c r="I203" s="161"/>
      <c r="J203" s="492"/>
      <c r="K203" s="494"/>
      <c r="L203" s="124"/>
      <c r="M203" s="494"/>
      <c r="N203" s="124"/>
    </row>
    <row r="204" spans="2:14" outlineLevel="1" x14ac:dyDescent="0.25">
      <c r="B204" s="159"/>
      <c r="C204" s="170"/>
      <c r="D204" s="492"/>
      <c r="E204" s="493"/>
      <c r="F204" s="160"/>
      <c r="G204" s="493"/>
      <c r="H204" s="161"/>
      <c r="I204" s="161"/>
      <c r="J204" s="492"/>
      <c r="K204" s="494"/>
      <c r="L204" s="124"/>
      <c r="M204" s="494"/>
      <c r="N204" s="124"/>
    </row>
    <row r="205" spans="2:14" outlineLevel="1" x14ac:dyDescent="0.25">
      <c r="B205" s="159"/>
      <c r="C205" s="170"/>
      <c r="D205" s="492"/>
      <c r="E205" s="493"/>
      <c r="F205" s="160"/>
      <c r="G205" s="493"/>
      <c r="H205" s="161"/>
      <c r="I205" s="161"/>
      <c r="J205" s="492"/>
      <c r="K205" s="494"/>
      <c r="L205" s="124"/>
      <c r="M205" s="494"/>
      <c r="N205" s="124"/>
    </row>
    <row r="206" spans="2:14" ht="20.25" customHeight="1" outlineLevel="1" x14ac:dyDescent="0.25">
      <c r="B206" s="159"/>
      <c r="C206" s="170"/>
      <c r="D206" s="492"/>
      <c r="E206" s="493"/>
      <c r="F206" s="493"/>
      <c r="G206" s="493"/>
      <c r="H206" s="161"/>
      <c r="I206" s="161"/>
      <c r="J206" s="492"/>
      <c r="K206" s="494"/>
      <c r="L206" s="124"/>
      <c r="M206" s="494"/>
      <c r="N206" s="124"/>
    </row>
    <row r="207" spans="2:14" outlineLevel="1" x14ac:dyDescent="0.25">
      <c r="B207" s="159"/>
      <c r="C207" s="170"/>
      <c r="D207" s="492"/>
      <c r="E207" s="493"/>
      <c r="F207" s="160"/>
      <c r="G207" s="493"/>
      <c r="H207" s="161"/>
      <c r="I207" s="161"/>
      <c r="J207" s="492"/>
      <c r="K207" s="494"/>
      <c r="L207" s="124"/>
      <c r="M207" s="494"/>
      <c r="N207" s="124"/>
    </row>
    <row r="208" spans="2:14" outlineLevel="1" x14ac:dyDescent="0.25">
      <c r="B208" s="159"/>
      <c r="C208" s="170"/>
      <c r="D208" s="492"/>
      <c r="E208" s="493"/>
      <c r="F208" s="160"/>
      <c r="G208" s="493"/>
      <c r="H208" s="161"/>
      <c r="I208" s="161"/>
      <c r="J208" s="492"/>
      <c r="K208" s="494"/>
      <c r="L208" s="124"/>
      <c r="M208" s="494"/>
      <c r="N208" s="124"/>
    </row>
    <row r="209" spans="2:14" outlineLevel="1" x14ac:dyDescent="0.25">
      <c r="B209" s="159"/>
      <c r="C209" s="170"/>
      <c r="D209" s="492"/>
      <c r="E209" s="493"/>
      <c r="F209" s="160"/>
      <c r="G209" s="493"/>
      <c r="H209" s="161"/>
      <c r="I209" s="161"/>
      <c r="J209" s="492"/>
      <c r="K209" s="494"/>
      <c r="L209" s="124"/>
      <c r="M209" s="494"/>
      <c r="N209" s="124"/>
    </row>
    <row r="210" spans="2:14" outlineLevel="1" x14ac:dyDescent="0.25">
      <c r="B210" s="159"/>
      <c r="C210" s="170"/>
      <c r="D210" s="492"/>
      <c r="E210" s="493"/>
      <c r="F210" s="160"/>
      <c r="G210" s="493"/>
      <c r="H210" s="161"/>
      <c r="I210" s="161"/>
      <c r="J210" s="492"/>
      <c r="K210" s="494"/>
      <c r="L210" s="124"/>
      <c r="M210" s="494"/>
      <c r="N210" s="124"/>
    </row>
    <row r="211" spans="2:14" outlineLevel="1" x14ac:dyDescent="0.25">
      <c r="B211" s="159"/>
      <c r="C211" s="170"/>
      <c r="D211" s="492"/>
      <c r="E211" s="493"/>
      <c r="F211" s="160"/>
      <c r="G211" s="493"/>
      <c r="H211" s="161"/>
      <c r="I211" s="161"/>
      <c r="J211" s="492"/>
      <c r="K211" s="494"/>
      <c r="L211" s="124"/>
      <c r="M211" s="494"/>
      <c r="N211" s="124"/>
    </row>
    <row r="212" spans="2:14" outlineLevel="1" x14ac:dyDescent="0.25">
      <c r="B212" s="159"/>
      <c r="C212" s="170"/>
      <c r="D212" s="492"/>
      <c r="E212" s="493"/>
      <c r="F212" s="160"/>
      <c r="G212" s="493"/>
      <c r="H212" s="161"/>
      <c r="I212" s="161"/>
      <c r="J212" s="492"/>
      <c r="K212" s="494"/>
      <c r="L212" s="124"/>
      <c r="M212" s="494"/>
      <c r="N212" s="124"/>
    </row>
    <row r="213" spans="2:14" outlineLevel="1" x14ac:dyDescent="0.25">
      <c r="B213" s="159"/>
      <c r="C213" s="170"/>
      <c r="D213" s="492"/>
      <c r="E213" s="493"/>
      <c r="F213" s="160"/>
      <c r="G213" s="493"/>
      <c r="H213" s="161"/>
      <c r="I213" s="161"/>
      <c r="J213" s="492"/>
      <c r="K213" s="494"/>
      <c r="L213" s="124"/>
      <c r="M213" s="494"/>
      <c r="N213" s="124"/>
    </row>
    <row r="214" spans="2:14" outlineLevel="1" x14ac:dyDescent="0.25">
      <c r="B214" s="159"/>
      <c r="C214" s="170"/>
      <c r="D214" s="492"/>
      <c r="E214" s="493"/>
      <c r="F214" s="160"/>
      <c r="G214" s="493"/>
      <c r="H214" s="161"/>
      <c r="I214" s="161"/>
      <c r="J214" s="492"/>
      <c r="K214" s="494"/>
      <c r="L214" s="124"/>
      <c r="M214" s="494"/>
      <c r="N214" s="124"/>
    </row>
    <row r="215" spans="2:14" outlineLevel="1" x14ac:dyDescent="0.25">
      <c r="B215" s="159"/>
      <c r="C215" s="170"/>
      <c r="D215" s="492"/>
      <c r="E215" s="493"/>
      <c r="F215" s="160"/>
      <c r="G215" s="493"/>
      <c r="H215" s="161"/>
      <c r="I215" s="161"/>
      <c r="J215" s="492"/>
      <c r="K215" s="494"/>
      <c r="L215" s="124"/>
      <c r="M215" s="494"/>
      <c r="N215" s="124"/>
    </row>
    <row r="216" spans="2:14" outlineLevel="1" x14ac:dyDescent="0.25">
      <c r="B216" s="159"/>
      <c r="C216" s="170"/>
      <c r="D216" s="492"/>
      <c r="E216" s="493"/>
      <c r="F216" s="160"/>
      <c r="G216" s="493"/>
      <c r="H216" s="161"/>
      <c r="I216" s="161"/>
      <c r="J216" s="492"/>
      <c r="K216" s="494"/>
      <c r="L216" s="124"/>
      <c r="M216" s="494"/>
      <c r="N216" s="124"/>
    </row>
    <row r="217" spans="2:14" outlineLevel="1" x14ac:dyDescent="0.25">
      <c r="B217" s="159"/>
      <c r="C217" s="170"/>
      <c r="D217" s="492"/>
      <c r="E217" s="493"/>
      <c r="F217" s="160"/>
      <c r="G217" s="493"/>
      <c r="H217" s="161"/>
      <c r="I217" s="161"/>
      <c r="J217" s="492"/>
      <c r="K217" s="494"/>
      <c r="L217" s="124"/>
      <c r="M217" s="494"/>
      <c r="N217" s="124"/>
    </row>
    <row r="218" spans="2:14" outlineLevel="1" x14ac:dyDescent="0.25">
      <c r="B218" s="159"/>
      <c r="C218" s="170"/>
      <c r="D218" s="492"/>
      <c r="E218" s="493"/>
      <c r="F218" s="160"/>
      <c r="G218" s="493"/>
      <c r="H218" s="161"/>
      <c r="I218" s="161"/>
      <c r="J218" s="492"/>
      <c r="K218" s="494"/>
      <c r="L218" s="124"/>
      <c r="M218" s="494"/>
      <c r="N218" s="124"/>
    </row>
    <row r="219" spans="2:14" outlineLevel="1" x14ac:dyDescent="0.25">
      <c r="B219" s="159"/>
      <c r="C219" s="170"/>
      <c r="D219" s="492"/>
      <c r="E219" s="493"/>
      <c r="F219" s="160"/>
      <c r="G219" s="493"/>
      <c r="H219" s="161"/>
      <c r="I219" s="161"/>
      <c r="J219" s="492"/>
      <c r="K219" s="494"/>
      <c r="L219" s="124"/>
      <c r="M219" s="494"/>
      <c r="N219" s="124"/>
    </row>
    <row r="220" spans="2:14" outlineLevel="1" x14ac:dyDescent="0.25">
      <c r="B220" s="159"/>
      <c r="C220" s="170"/>
      <c r="D220" s="492"/>
      <c r="E220" s="493"/>
      <c r="F220" s="160"/>
      <c r="G220" s="493"/>
      <c r="H220" s="161"/>
      <c r="I220" s="161"/>
      <c r="J220" s="492"/>
      <c r="K220" s="494"/>
      <c r="L220" s="124"/>
      <c r="M220" s="494"/>
      <c r="N220" s="124"/>
    </row>
    <row r="221" spans="2:14" x14ac:dyDescent="0.25">
      <c r="C221" s="529" t="s">
        <v>44</v>
      </c>
      <c r="D221" s="529"/>
      <c r="E221" s="529"/>
      <c r="F221" s="76"/>
      <c r="G221" s="76"/>
      <c r="H221" s="76"/>
      <c r="I221" s="76"/>
      <c r="K221" s="76"/>
      <c r="L221" s="76"/>
      <c r="M221" s="76"/>
      <c r="N221" s="76"/>
    </row>
    <row r="222" spans="2:14" outlineLevel="1" x14ac:dyDescent="0.25">
      <c r="B222" s="2">
        <f>'ЕФЕКТИВНІСТЬ І півріччя 2020'!B78</f>
        <v>41</v>
      </c>
      <c r="C222" s="164" t="str">
        <f>'ЕФЕКТИВНІСТЬ І півріччя 2020'!C78</f>
        <v xml:space="preserve">Бахмутський окружний суд </v>
      </c>
      <c r="E222" s="157">
        <f>'ЕФЕКТИВНІСТЬ І півріччя 2020'!K78</f>
        <v>13225.700570000001</v>
      </c>
      <c r="F222" s="158">
        <f>'ЕФЕКТИВНІСТЬ І півріччя 2020'!E78</f>
        <v>2662.1925000000001</v>
      </c>
      <c r="G222" s="157">
        <f>'ЕФЕКТИВНІСТЬ І півріччя 2020'!N78</f>
        <v>12</v>
      </c>
      <c r="H222" s="64">
        <f>'ЕФЕКТИВНІСТЬ І півріччя 2020'!R78</f>
        <v>0.89</v>
      </c>
      <c r="I222" s="64">
        <f>'ЕФЕКТИВНІСТЬ І півріччя 2020'!Q78</f>
        <v>-0.25</v>
      </c>
      <c r="K222" s="23">
        <f>'ЕФЕКТИВНІСТЬ І півріччя 2020'!U78</f>
        <v>0</v>
      </c>
      <c r="L222" s="111">
        <f>'ЕФЕКТИВНІСТЬ І півріччя 2020'!V78</f>
        <v>0</v>
      </c>
      <c r="M222" s="23">
        <f>'ЕФЕКТИВНІСТЬ І півріччя 2020'!W78</f>
        <v>0</v>
      </c>
      <c r="N222" s="17" t="str">
        <f>'ЕФЕКТИВНІСТЬ І півріччя 2020'!X78</f>
        <v>ВА</v>
      </c>
    </row>
    <row r="223" spans="2:14" outlineLevel="1" x14ac:dyDescent="0.25">
      <c r="B223" s="2">
        <f>'ЕФЕКТИВНІСТЬ І півріччя 2020'!B79</f>
        <v>42</v>
      </c>
      <c r="C223" s="164" t="str">
        <f>'ЕФЕКТИВНІСТЬ І півріччя 2020'!C79</f>
        <v>Бойківський окружний суд</v>
      </c>
      <c r="E223" s="157">
        <f>'ЕФЕКТИВНІСТЬ І півріччя 2020'!K79</f>
        <v>0</v>
      </c>
      <c r="F223" s="158">
        <f>'ЕФЕКТИВНІСТЬ І півріччя 2020'!E79</f>
        <v>0</v>
      </c>
      <c r="G223" s="157">
        <f>'ЕФЕКТИВНІСТЬ І півріччя 2020'!N79</f>
        <v>0</v>
      </c>
      <c r="H223" s="64">
        <f>'ЕФЕКТИВНІСТЬ І півріччя 2020'!R131</f>
        <v>-0.87</v>
      </c>
      <c r="I223" s="64" t="e">
        <f>'ЕФЕКТИВНІСТЬ І півріччя 2020'!Q79</f>
        <v>#DIV/0!</v>
      </c>
      <c r="K223" s="23" t="e">
        <f>'ЕФЕКТИВНІСТЬ І півріччя 2020'!U79</f>
        <v>#DIV/0!</v>
      </c>
      <c r="L223" s="111" t="e">
        <f>'ЕФЕКТИВНІСТЬ І півріччя 2020'!V79</f>
        <v>#DIV/0!</v>
      </c>
      <c r="M223" s="23" t="e">
        <f>'ЕФЕКТИВНІСТЬ І півріччя 2020'!W79</f>
        <v>#DIV/0!</v>
      </c>
      <c r="N223" s="17" t="e">
        <f>'ЕФЕКТИВНІСТЬ І півріччя 2020'!X79</f>
        <v>#DIV/0!</v>
      </c>
    </row>
    <row r="224" spans="2:14" outlineLevel="1" x14ac:dyDescent="0.25">
      <c r="B224" s="2">
        <f>'ЕФЕКТИВНІСТЬ І півріччя 2020'!B80</f>
        <v>43</v>
      </c>
      <c r="C224" s="164" t="str">
        <f>'ЕФЕКТИВНІСТЬ І півріччя 2020'!C80</f>
        <v xml:space="preserve">Волноваський окружний суд </v>
      </c>
      <c r="E224" s="157">
        <f>'ЕФЕКТИВНІСТЬ І півріччя 2020'!K80</f>
        <v>9880.3490899999997</v>
      </c>
      <c r="F224" s="158">
        <f>'ЕФЕКТИВНІСТЬ І півріччя 2020'!E80</f>
        <v>1860.4123</v>
      </c>
      <c r="G224" s="157">
        <f>'ЕФЕКТИВНІСТЬ І півріччя 2020'!N80</f>
        <v>8</v>
      </c>
      <c r="H224" s="64">
        <f>'ЕФЕКТИВНІСТЬ І півріччя 2020'!R132</f>
        <v>0.2</v>
      </c>
      <c r="I224" s="64">
        <f>'ЕФЕКТИВНІСТЬ І півріччя 2020'!Q80</f>
        <v>-0.72</v>
      </c>
      <c r="K224" s="23">
        <f>'ЕФЕКТИВНІСТЬ І півріччя 2020'!U80</f>
        <v>0</v>
      </c>
      <c r="L224" s="111">
        <f>'ЕФЕКТИВНІСТЬ І півріччя 2020'!V80</f>
        <v>0</v>
      </c>
      <c r="M224" s="23">
        <f>'ЕФЕКТИВНІСТЬ І півріччя 2020'!W80</f>
        <v>0</v>
      </c>
      <c r="N224" s="17" t="str">
        <f>'ЕФЕКТИВНІСТЬ І півріччя 2020'!X80</f>
        <v>ВА</v>
      </c>
    </row>
    <row r="225" spans="2:14" outlineLevel="1" x14ac:dyDescent="0.25">
      <c r="B225" s="2">
        <f>'ЕФЕКТИВНІСТЬ І півріччя 2020'!B81</f>
        <v>44</v>
      </c>
      <c r="C225" s="164" t="str">
        <f>'ЕФЕКТИВНІСТЬ І півріччя 2020'!C81</f>
        <v xml:space="preserve">Добропільський окружний суд </v>
      </c>
      <c r="E225" s="157">
        <f>'ЕФЕКТИВНІСТЬ І півріччя 2020'!K81</f>
        <v>13656.055130000001</v>
      </c>
      <c r="F225" s="158">
        <f>'ЕФЕКТИВНІСТЬ І півріччя 2020'!E81</f>
        <v>1156.1259</v>
      </c>
      <c r="G225" s="157">
        <f>'ЕФЕКТИВНІСТЬ І півріччя 2020'!N81</f>
        <v>13</v>
      </c>
      <c r="H225" s="64">
        <f>'ЕФЕКТИВНІСТЬ І півріччя 2020'!R133</f>
        <v>0.39</v>
      </c>
      <c r="I225" s="64">
        <f>'ЕФЕКТИВНІСТЬ І півріччя 2020'!Q81</f>
        <v>-0.19000000000000003</v>
      </c>
      <c r="K225" s="23">
        <f>'ЕФЕКТИВНІСТЬ І півріччя 2020'!U81</f>
        <v>0</v>
      </c>
      <c r="L225" s="111">
        <f>'ЕФЕКТИВНІСТЬ І півріччя 2020'!V81</f>
        <v>0</v>
      </c>
      <c r="M225" s="23" t="str">
        <f>'ЕФЕКТИВНІСТЬ І півріччя 2020'!W81</f>
        <v>ВВ</v>
      </c>
      <c r="N225" s="17">
        <f>'ЕФЕКТИВНІСТЬ І півріччя 2020'!X81</f>
        <v>0</v>
      </c>
    </row>
    <row r="226" spans="2:14" outlineLevel="1" x14ac:dyDescent="0.25">
      <c r="B226" s="2">
        <f>'ЕФЕКТИВНІСТЬ І півріччя 2020'!B82</f>
        <v>45</v>
      </c>
      <c r="C226" s="164" t="str">
        <f>'ЕФЕКТИВНІСТЬ І півріччя 2020'!C82</f>
        <v>Єнакіївський окружний суд</v>
      </c>
      <c r="E226" s="157">
        <f>'ЕФЕКТИВНІСТЬ І півріччя 2020'!K82</f>
        <v>0</v>
      </c>
      <c r="F226" s="158">
        <f>'ЕФЕКТИВНІСТЬ І півріччя 2020'!E82</f>
        <v>0</v>
      </c>
      <c r="G226" s="157">
        <f>'ЕФЕКТИВНІСТЬ І півріччя 2020'!N82</f>
        <v>0</v>
      </c>
      <c r="H226" s="64">
        <f>'ЕФЕКТИВНІСТЬ І півріччя 2020'!R134</f>
        <v>1.0000000000000009E-2</v>
      </c>
      <c r="I226" s="64" t="e">
        <f>'ЕФЕКТИВНІСТЬ І півріччя 2020'!Q82</f>
        <v>#DIV/0!</v>
      </c>
      <c r="K226" s="23" t="e">
        <f>'ЕФЕКТИВНІСТЬ І півріччя 2020'!U82</f>
        <v>#DIV/0!</v>
      </c>
      <c r="L226" s="111" t="e">
        <f>'ЕФЕКТИВНІСТЬ І півріччя 2020'!V82</f>
        <v>#DIV/0!</v>
      </c>
      <c r="M226" s="23" t="e">
        <f>'ЕФЕКТИВНІСТЬ І півріччя 2020'!W82</f>
        <v>#DIV/0!</v>
      </c>
      <c r="N226" s="17" t="e">
        <f>'ЕФЕКТИВНІСТЬ І півріччя 2020'!X82</f>
        <v>#DIV/0!</v>
      </c>
    </row>
    <row r="227" spans="2:14" outlineLevel="1" x14ac:dyDescent="0.25">
      <c r="B227" s="2">
        <f>'ЕФЕКТИВНІСТЬ І півріччя 2020'!B83</f>
        <v>46</v>
      </c>
      <c r="C227" s="164" t="str">
        <f>'ЕФЕКТИВНІСТЬ І півріччя 2020'!C83</f>
        <v xml:space="preserve">Костянтинівський окружний суд </v>
      </c>
      <c r="E227" s="157">
        <f>'ЕФЕКТИВНІСТЬ І півріччя 2020'!K83</f>
        <v>27956.442019999999</v>
      </c>
      <c r="F227" s="158">
        <f>'ЕФЕКТИВНІСТЬ І півріччя 2020'!E83</f>
        <v>4118.1466999999993</v>
      </c>
      <c r="G227" s="157">
        <f>'ЕФЕКТИВНІСТЬ І півріччя 2020'!N83</f>
        <v>26</v>
      </c>
      <c r="H227" s="64">
        <f>'ЕФЕКТИВНІСТЬ І півріччя 2020'!R135</f>
        <v>0.34</v>
      </c>
      <c r="I227" s="64">
        <f>'ЕФЕКТИВНІСТЬ І півріччя 2020'!Q83</f>
        <v>0.10000000000000006</v>
      </c>
      <c r="K227" s="23">
        <f>'ЕФЕКТИВНІСТЬ І півріччя 2020'!U83</f>
        <v>0</v>
      </c>
      <c r="L227" s="111" t="str">
        <f>'ЕФЕКТИВНІСТЬ І півріччя 2020'!V83</f>
        <v>АА</v>
      </c>
      <c r="M227" s="23">
        <f>'ЕФЕКТИВНІСТЬ І півріччя 2020'!W83</f>
        <v>0</v>
      </c>
      <c r="N227" s="17">
        <f>'ЕФЕКТИВНІСТЬ І півріччя 2020'!X83</f>
        <v>0</v>
      </c>
    </row>
    <row r="228" spans="2:14" outlineLevel="1" x14ac:dyDescent="0.25">
      <c r="B228" s="2">
        <f>'ЕФЕКТИВНІСТЬ І півріччя 2020'!B84</f>
        <v>47</v>
      </c>
      <c r="C228" s="164" t="str">
        <f>'ЕФЕКТИВНІСТЬ І півріччя 2020'!C84</f>
        <v>Макіївський окружний суд</v>
      </c>
      <c r="E228" s="157">
        <f>'ЕФЕКТИВНІСТЬ І півріччя 2020'!K84</f>
        <v>0</v>
      </c>
      <c r="F228" s="158">
        <f>'ЕФЕКТИВНІСТЬ І півріччя 2020'!E84</f>
        <v>0</v>
      </c>
      <c r="G228" s="157">
        <f>'ЕФЕКТИВНІСТЬ І півріччя 2020'!N84</f>
        <v>0</v>
      </c>
      <c r="H228" s="64">
        <f>'ЕФЕКТИВНІСТЬ І півріччя 2020'!R136</f>
        <v>-0.24000000000000002</v>
      </c>
      <c r="I228" s="64" t="e">
        <f>'ЕФЕКТИВНІСТЬ І півріччя 2020'!Q84</f>
        <v>#DIV/0!</v>
      </c>
      <c r="K228" s="23" t="e">
        <f>'ЕФЕКТИВНІСТЬ І півріччя 2020'!U84</f>
        <v>#DIV/0!</v>
      </c>
      <c r="L228" s="111" t="e">
        <f>'ЕФЕКТИВНІСТЬ І півріччя 2020'!V84</f>
        <v>#DIV/0!</v>
      </c>
      <c r="M228" s="23" t="e">
        <f>'ЕФЕКТИВНІСТЬ І півріччя 2020'!W84</f>
        <v>#DIV/0!</v>
      </c>
      <c r="N228" s="17" t="e">
        <f>'ЕФЕКТИВНІСТЬ І півріччя 2020'!X84</f>
        <v>#DIV/0!</v>
      </c>
    </row>
    <row r="229" spans="2:14" outlineLevel="1" x14ac:dyDescent="0.25">
      <c r="B229" s="2">
        <f>'ЕФЕКТИВНІСТЬ І півріччя 2020'!B85</f>
        <v>48</v>
      </c>
      <c r="C229" s="164" t="str">
        <f>'ЕФЕКТИВНІСТЬ І півріччя 2020'!C85</f>
        <v xml:space="preserve">Мар’їнський окружний суд </v>
      </c>
      <c r="E229" s="157">
        <f>'ЕФЕКТИВНІСТЬ І півріччя 2020'!K85</f>
        <v>13161.03758</v>
      </c>
      <c r="F229" s="158">
        <f>'ЕФЕКТИВНІСТЬ І півріччя 2020'!E85</f>
        <v>1506.3434000000002</v>
      </c>
      <c r="G229" s="157">
        <f>'ЕФЕКТИВНІСТЬ І півріччя 2020'!N85</f>
        <v>12</v>
      </c>
      <c r="H229" s="64">
        <f>'ЕФЕКТИВНІСТЬ І півріччя 2020'!R137</f>
        <v>-3.0000000000000027E-2</v>
      </c>
      <c r="I229" s="64">
        <f>'ЕФЕКТИВНІСТЬ І півріччя 2020'!Q85</f>
        <v>-0.77</v>
      </c>
      <c r="K229" s="23">
        <f>'ЕФЕКТИВНІСТЬ І півріччя 2020'!U85</f>
        <v>0</v>
      </c>
      <c r="L229" s="111">
        <f>'ЕФЕКТИВНІСТЬ І півріччя 2020'!V85</f>
        <v>0</v>
      </c>
      <c r="M229" s="23">
        <f>'ЕФЕКТИВНІСТЬ І півріччя 2020'!W85</f>
        <v>0</v>
      </c>
      <c r="N229" s="17" t="str">
        <f>'ЕФЕКТИВНІСТЬ І півріччя 2020'!X85</f>
        <v>ВА</v>
      </c>
    </row>
    <row r="230" spans="2:14" outlineLevel="1" x14ac:dyDescent="0.25">
      <c r="B230" s="2">
        <f>'ЕФЕКТИВНІСТЬ І півріччя 2020'!B86</f>
        <v>49</v>
      </c>
      <c r="C230" s="164" t="str">
        <f>'ЕФЕКТИВНІСТЬ І півріччя 2020'!C86</f>
        <v>Окружний суд міста Горлівки</v>
      </c>
      <c r="E230" s="157">
        <f>'ЕФЕКТИВНІСТЬ І півріччя 2020'!K86</f>
        <v>0</v>
      </c>
      <c r="F230" s="158">
        <f>'ЕФЕКТИВНІСТЬ І півріччя 2020'!E86</f>
        <v>0</v>
      </c>
      <c r="G230" s="157">
        <f>'ЕФЕКТИВНІСТЬ І півріччя 2020'!N86</f>
        <v>0</v>
      </c>
      <c r="H230" s="64">
        <f>'ЕФЕКТИВНІСТЬ І півріччя 2020'!R138</f>
        <v>0.59</v>
      </c>
      <c r="I230" s="64" t="e">
        <f>'ЕФЕКТИВНІСТЬ І півріччя 2020'!Q86</f>
        <v>#DIV/0!</v>
      </c>
      <c r="K230" s="23" t="e">
        <f>'ЕФЕКТИВНІСТЬ І півріччя 2020'!U86</f>
        <v>#DIV/0!</v>
      </c>
      <c r="L230" s="111" t="e">
        <f>'ЕФЕКТИВНІСТЬ І півріччя 2020'!V86</f>
        <v>#DIV/0!</v>
      </c>
      <c r="M230" s="23" t="e">
        <f>'ЕФЕКТИВНІСТЬ І півріччя 2020'!W86</f>
        <v>#DIV/0!</v>
      </c>
      <c r="N230" s="17" t="e">
        <f>'ЕФЕКТИВНІСТЬ І півріччя 2020'!X86</f>
        <v>#DIV/0!</v>
      </c>
    </row>
    <row r="231" spans="2:14" outlineLevel="1" x14ac:dyDescent="0.25">
      <c r="B231" s="2">
        <f>'ЕФЕКТИВНІСТЬ І півріччя 2020'!B87</f>
        <v>50</v>
      </c>
      <c r="C231" s="164" t="str">
        <f>'ЕФЕКТИВНІСТЬ І півріччя 2020'!C87</f>
        <v xml:space="preserve">Окружний суд м.Краматорська </v>
      </c>
      <c r="E231" s="157">
        <f>'ЕФЕКТИВНІСТЬ І півріччя 2020'!K87</f>
        <v>19081.796569999999</v>
      </c>
      <c r="F231" s="158">
        <f>'ЕФЕКТИВНІСТЬ І півріччя 2020'!E87</f>
        <v>3132.6895</v>
      </c>
      <c r="G231" s="157">
        <f>'ЕФЕКТИВНІСТЬ І півріччя 2020'!N87</f>
        <v>17</v>
      </c>
      <c r="H231" s="64">
        <f>'ЕФЕКТИВНІСТЬ І півріччя 2020'!R139</f>
        <v>0.10999999999999999</v>
      </c>
      <c r="I231" s="64">
        <f>'ЕФЕКТИВНІСТЬ І півріччя 2020'!Q87</f>
        <v>-0.41</v>
      </c>
      <c r="K231" s="23">
        <f>'ЕФЕКТИВНІСТЬ І півріччя 2020'!U87</f>
        <v>0</v>
      </c>
      <c r="L231" s="111">
        <f>'ЕФЕКТИВНІСТЬ І півріччя 2020'!V87</f>
        <v>0</v>
      </c>
      <c r="M231" s="23">
        <f>'ЕФЕКТИВНІСТЬ І півріччя 2020'!W87</f>
        <v>0</v>
      </c>
      <c r="N231" s="17" t="str">
        <f>'ЕФЕКТИВНІСТЬ І півріччя 2020'!X87</f>
        <v>ВА</v>
      </c>
    </row>
    <row r="232" spans="2:14" outlineLevel="1" x14ac:dyDescent="0.25">
      <c r="B232" s="2">
        <f>'ЕФЕКТИВНІСТЬ І півріччя 2020'!B88</f>
        <v>51</v>
      </c>
      <c r="C232" s="164" t="str">
        <f>'ЕФЕКТИВНІСТЬ І півріччя 2020'!C88</f>
        <v xml:space="preserve">Покровський окружний суд </v>
      </c>
      <c r="E232" s="157">
        <f>'ЕФЕКТИВНІСТЬ І півріччя 2020'!K88</f>
        <v>28874.670679999999</v>
      </c>
      <c r="F232" s="158">
        <f>'ЕФЕКТИВНІСТЬ І півріччя 2020'!E88</f>
        <v>3669.4423999999999</v>
      </c>
      <c r="G232" s="157">
        <f>'ЕФЕКТИВНІСТЬ І півріччя 2020'!N88</f>
        <v>25</v>
      </c>
      <c r="H232" s="64">
        <f>'ЕФЕКТИВНІСТЬ І півріччя 2020'!R140</f>
        <v>0.28999999999999998</v>
      </c>
      <c r="I232" s="64">
        <f>'ЕФЕКТИВНІСТЬ І півріччя 2020'!Q88</f>
        <v>-0.31999999999999995</v>
      </c>
      <c r="K232" s="23">
        <f>'ЕФЕКТИВНІСТЬ І півріччя 2020'!U88</f>
        <v>0</v>
      </c>
      <c r="L232" s="111">
        <f>'ЕФЕКТИВНІСТЬ І півріччя 2020'!V88</f>
        <v>0</v>
      </c>
      <c r="M232" s="23">
        <f>'ЕФЕКТИВНІСТЬ І півріччя 2020'!W88</f>
        <v>0</v>
      </c>
      <c r="N232" s="17" t="str">
        <f>'ЕФЕКТИВНІСТЬ І півріччя 2020'!X88</f>
        <v>ВА</v>
      </c>
    </row>
    <row r="233" spans="2:14" outlineLevel="1" x14ac:dyDescent="0.25">
      <c r="B233" s="2">
        <f>'ЕФЕКТИВНІСТЬ І півріччя 2020'!B89</f>
        <v>52</v>
      </c>
      <c r="C233" s="164" t="str">
        <f>'ЕФЕКТИВНІСТЬ І півріччя 2020'!C89</f>
        <v xml:space="preserve">Слов'янський окружний суд </v>
      </c>
      <c r="E233" s="157">
        <f>'ЕФЕКТИВНІСТЬ І півріччя 2020'!K89</f>
        <v>21880.443090000004</v>
      </c>
      <c r="F233" s="158">
        <f>'ЕФЕКТИВНІСТЬ І півріччя 2020'!E89</f>
        <v>3258.3289999999997</v>
      </c>
      <c r="G233" s="157">
        <f>'ЕФЕКТИВНІСТЬ І півріччя 2020'!N89</f>
        <v>17</v>
      </c>
      <c r="H233" s="64">
        <f>'ЕФЕКТИВНІСТЬ І півріччя 2020'!R141</f>
        <v>0.60000000000000009</v>
      </c>
      <c r="I233" s="64">
        <f>'ЕФЕКТИВНІСТЬ І півріччя 2020'!Q89</f>
        <v>-1.0000000000000009E-2</v>
      </c>
      <c r="K233" s="23">
        <f>'ЕФЕКТИВНІСТЬ І півріччя 2020'!U89</f>
        <v>0</v>
      </c>
      <c r="L233" s="111">
        <f>'ЕФЕКТИВНІСТЬ І півріччя 2020'!V89</f>
        <v>0</v>
      </c>
      <c r="M233" s="23">
        <f>'ЕФЕКТИВНІСТЬ І півріччя 2020'!W89</f>
        <v>0</v>
      </c>
      <c r="N233" s="17" t="str">
        <f>'ЕФЕКТИВНІСТЬ І півріччя 2020'!X89</f>
        <v>ВА</v>
      </c>
    </row>
    <row r="234" spans="2:14" outlineLevel="1" x14ac:dyDescent="0.25">
      <c r="B234" s="2">
        <f>'ЕФЕКТИВНІСТЬ І півріччя 2020'!B90</f>
        <v>53</v>
      </c>
      <c r="C234" s="164" t="str">
        <f>'ЕФЕКТИВНІСТЬ І півріччя 2020'!C90</f>
        <v>Харцизький окружний суд</v>
      </c>
      <c r="E234" s="157">
        <f>'ЕФЕКТИВНІСТЬ І півріччя 2020'!K90</f>
        <v>0</v>
      </c>
      <c r="F234" s="158">
        <f>'ЕФЕКТИВНІСТЬ І півріччя 2020'!E90</f>
        <v>0</v>
      </c>
      <c r="G234" s="157">
        <f>'ЕФЕКТИВНІСТЬ І півріччя 2020'!N90</f>
        <v>0</v>
      </c>
      <c r="H234" s="64">
        <f>'ЕФЕКТИВНІСТЬ І півріччя 2020'!R142</f>
        <v>-4.0000000000000036E-2</v>
      </c>
      <c r="I234" s="64" t="e">
        <f>'ЕФЕКТИВНІСТЬ І півріччя 2020'!Q90</f>
        <v>#DIV/0!</v>
      </c>
      <c r="K234" s="23" t="e">
        <f>'ЕФЕКТИВНІСТЬ І півріччя 2020'!U90</f>
        <v>#DIV/0!</v>
      </c>
      <c r="L234" s="111" t="e">
        <f>'ЕФЕКТИВНІСТЬ І півріччя 2020'!V90</f>
        <v>#DIV/0!</v>
      </c>
      <c r="M234" s="23" t="e">
        <f>'ЕФЕКТИВНІСТЬ І півріччя 2020'!W90</f>
        <v>#DIV/0!</v>
      </c>
      <c r="N234" s="17" t="e">
        <f>'ЕФЕКТИВНІСТЬ І півріччя 2020'!X90</f>
        <v>#DIV/0!</v>
      </c>
    </row>
    <row r="235" spans="2:14" outlineLevel="1" x14ac:dyDescent="0.25">
      <c r="B235" s="2">
        <f>'ЕФЕКТИВНІСТЬ І півріччя 2020'!B91</f>
        <v>54</v>
      </c>
      <c r="C235" s="164" t="str">
        <f>'ЕФЕКТИВНІСТЬ І півріччя 2020'!C91</f>
        <v>Шахтарський окружний суд</v>
      </c>
      <c r="E235" s="157">
        <f>'ЕФЕКТИВНІСТЬ І півріччя 2020'!K91</f>
        <v>0</v>
      </c>
      <c r="F235" s="158">
        <f>'ЕФЕКТИВНІСТЬ І півріччя 2020'!E91</f>
        <v>0</v>
      </c>
      <c r="G235" s="157">
        <f>'ЕФЕКТИВНІСТЬ І півріччя 2020'!N91</f>
        <v>0</v>
      </c>
      <c r="H235" s="64">
        <f>'ЕФЕКТИВНІСТЬ І півріччя 2020'!R143</f>
        <v>0.29000000000000004</v>
      </c>
      <c r="I235" s="64" t="e">
        <f>'ЕФЕКТИВНІСТЬ І півріччя 2020'!Q91</f>
        <v>#DIV/0!</v>
      </c>
      <c r="K235" s="23" t="e">
        <f>'ЕФЕКТИВНІСТЬ І півріччя 2020'!U91</f>
        <v>#DIV/0!</v>
      </c>
      <c r="L235" s="111" t="e">
        <f>'ЕФЕКТИВНІСТЬ І півріччя 2020'!V91</f>
        <v>#DIV/0!</v>
      </c>
      <c r="M235" s="23" t="e">
        <f>'ЕФЕКТИВНІСТЬ І півріччя 2020'!W91</f>
        <v>#DIV/0!</v>
      </c>
      <c r="N235" s="17" t="e">
        <f>'ЕФЕКТИВНІСТЬ І півріччя 2020'!X91</f>
        <v>#DIV/0!</v>
      </c>
    </row>
    <row r="236" spans="2:14" outlineLevel="1" x14ac:dyDescent="0.25">
      <c r="B236" s="2">
        <f>'ЕФЕКТИВНІСТЬ І півріччя 2020'!B92</f>
        <v>55</v>
      </c>
      <c r="C236" s="164" t="str">
        <f>'ЕФЕКТИВНІСТЬ І півріччя 2020'!C92</f>
        <v>Перший окружний суд міста Донецька</v>
      </c>
      <c r="E236" s="157">
        <f>'ЕФЕКТИВНІСТЬ І півріччя 2020'!K92</f>
        <v>0</v>
      </c>
      <c r="F236" s="158">
        <f>'ЕФЕКТИВНІСТЬ І півріччя 2020'!E92</f>
        <v>0</v>
      </c>
      <c r="G236" s="157">
        <f>'ЕФЕКТИВНІСТЬ І півріччя 2020'!N92</f>
        <v>0</v>
      </c>
      <c r="H236" s="64">
        <f>'ЕФЕКТИВНІСТЬ І півріччя 2020'!R144</f>
        <v>-0.67999999999999994</v>
      </c>
      <c r="I236" s="64" t="e">
        <f>'ЕФЕКТИВНІСТЬ І півріччя 2020'!Q92</f>
        <v>#DIV/0!</v>
      </c>
      <c r="K236" s="23" t="e">
        <f>'ЕФЕКТИВНІСТЬ І півріччя 2020'!U92</f>
        <v>#DIV/0!</v>
      </c>
      <c r="L236" s="111" t="e">
        <f>'ЕФЕКТИВНІСТЬ І півріччя 2020'!V92</f>
        <v>#DIV/0!</v>
      </c>
      <c r="M236" s="23" t="e">
        <f>'ЕФЕКТИВНІСТЬ І півріччя 2020'!W92</f>
        <v>#DIV/0!</v>
      </c>
      <c r="N236" s="17" t="e">
        <f>'ЕФЕКТИВНІСТЬ І півріччя 2020'!X92</f>
        <v>#DIV/0!</v>
      </c>
    </row>
    <row r="237" spans="2:14" outlineLevel="1" x14ac:dyDescent="0.25">
      <c r="B237" s="2">
        <f>'ЕФЕКТИВНІСТЬ І півріччя 2020'!B93</f>
        <v>56</v>
      </c>
      <c r="C237" s="164" t="str">
        <f>'ЕФЕКТИВНІСТЬ І півріччя 2020'!C93</f>
        <v>Другий окружний суд міста Донецька</v>
      </c>
      <c r="E237" s="157">
        <f>'ЕФЕКТИВНІСТЬ І півріччя 2020'!K93</f>
        <v>0</v>
      </c>
      <c r="F237" s="158">
        <f>'ЕФЕКТИВНІСТЬ І півріччя 2020'!E93</f>
        <v>0</v>
      </c>
      <c r="G237" s="157">
        <f>'ЕФЕКТИВНІСТЬ І півріччя 2020'!N93</f>
        <v>0</v>
      </c>
      <c r="H237" s="64">
        <f>'ЕФЕКТИВНІСТЬ І півріччя 2020'!R145</f>
        <v>1.4</v>
      </c>
      <c r="I237" s="64" t="e">
        <f>'ЕФЕКТИВНІСТЬ І півріччя 2020'!Q93</f>
        <v>#DIV/0!</v>
      </c>
      <c r="K237" s="23" t="e">
        <f>'ЕФЕКТИВНІСТЬ І півріччя 2020'!U93</f>
        <v>#DIV/0!</v>
      </c>
      <c r="L237" s="111" t="e">
        <f>'ЕФЕКТИВНІСТЬ І півріччя 2020'!V93</f>
        <v>#DIV/0!</v>
      </c>
      <c r="M237" s="23" t="e">
        <f>'ЕФЕКТИВНІСТЬ І півріччя 2020'!W93</f>
        <v>#DIV/0!</v>
      </c>
      <c r="N237" s="17" t="e">
        <f>'ЕФЕКТИВНІСТЬ І півріччя 2020'!X93</f>
        <v>#DIV/0!</v>
      </c>
    </row>
    <row r="238" spans="2:14" outlineLevel="1" x14ac:dyDescent="0.25">
      <c r="B238" s="2">
        <f>'ЕФЕКТИВНІСТЬ І півріччя 2020'!B94</f>
        <v>57</v>
      </c>
      <c r="C238" s="164" t="str">
        <f>'ЕФЕКТИВНІСТЬ І півріччя 2020'!C94</f>
        <v>Третій окружний суд міста Донецька</v>
      </c>
      <c r="E238" s="157">
        <f>'ЕФЕКТИВНІСТЬ І півріччя 2020'!K94</f>
        <v>0</v>
      </c>
      <c r="F238" s="158">
        <f>'ЕФЕКТИВНІСТЬ І півріччя 2020'!E94</f>
        <v>0</v>
      </c>
      <c r="G238" s="157">
        <f>'ЕФЕКТИВНІСТЬ І півріччя 2020'!N94</f>
        <v>0</v>
      </c>
      <c r="H238" s="64">
        <f>'ЕФЕКТИВНІСТЬ І півріччя 2020'!R146</f>
        <v>0.49</v>
      </c>
      <c r="I238" s="64" t="e">
        <f>'ЕФЕКТИВНІСТЬ І півріччя 2020'!Q94</f>
        <v>#DIV/0!</v>
      </c>
      <c r="K238" s="23" t="e">
        <f>'ЕФЕКТИВНІСТЬ І півріччя 2020'!U94</f>
        <v>#DIV/0!</v>
      </c>
      <c r="L238" s="111" t="e">
        <f>'ЕФЕКТИВНІСТЬ І півріччя 2020'!V94</f>
        <v>#DIV/0!</v>
      </c>
      <c r="M238" s="23" t="e">
        <f>'ЕФЕКТИВНІСТЬ І півріччя 2020'!W94</f>
        <v>#DIV/0!</v>
      </c>
      <c r="N238" s="17" t="e">
        <f>'ЕФЕКТИВНІСТЬ І півріччя 2020'!X94</f>
        <v>#DIV/0!</v>
      </c>
    </row>
    <row r="239" spans="2:14" outlineLevel="1" x14ac:dyDescent="0.25">
      <c r="B239" s="2">
        <f>'ЕФЕКТИВНІСТЬ І півріччя 2020'!B95</f>
        <v>58</v>
      </c>
      <c r="C239" s="164" t="str">
        <f>'ЕФЕКТИВНІСТЬ І півріччя 2020'!C95</f>
        <v xml:space="preserve">Перший окружний суд м.Маріуполя </v>
      </c>
      <c r="E239" s="486">
        <f>'ЕФЕКТИВНІСТЬ І півріччя 2020'!K95</f>
        <v>18334.080389999999</v>
      </c>
      <c r="F239" s="487">
        <f>'ЕФЕКТИВНІСТЬ І півріччя 2020'!E95</f>
        <v>3644.8697999999999</v>
      </c>
      <c r="G239" s="486">
        <f>'ЕФЕКТИВНІСТЬ І півріччя 2020'!N95</f>
        <v>18</v>
      </c>
      <c r="H239" s="488">
        <f>'ЕФЕКТИВНІСТЬ І півріччя 2020'!R147</f>
        <v>-0.59</v>
      </c>
      <c r="I239" s="488">
        <f>'ЕФЕКТИВНІСТЬ І півріччя 2020'!Q95</f>
        <v>-0.21999999999999995</v>
      </c>
      <c r="K239" s="489">
        <f>'ЕФЕКТИВНІСТЬ І півріччя 2020'!U95</f>
        <v>0</v>
      </c>
      <c r="L239" s="490">
        <f>'ЕФЕКТИВНІСТЬ І півріччя 2020'!V95</f>
        <v>0</v>
      </c>
      <c r="M239" s="489">
        <f>'ЕФЕКТИВНІСТЬ І півріччя 2020'!W95</f>
        <v>0</v>
      </c>
      <c r="N239" s="491" t="str">
        <f>'ЕФЕКТИВНІСТЬ І півріччя 2020'!X95</f>
        <v>ВА</v>
      </c>
    </row>
    <row r="240" spans="2:14" outlineLevel="1" x14ac:dyDescent="0.25">
      <c r="B240" s="2">
        <f>'ЕФЕКТИВНІСТЬ І півріччя 2020'!B96</f>
        <v>59</v>
      </c>
      <c r="C240" s="164" t="str">
        <f>'ЕФЕКТИВНІСТЬ І півріччя 2020'!C96</f>
        <v xml:space="preserve">Другий окружний суд м.Маріуполя </v>
      </c>
      <c r="E240" s="157">
        <f>'ЕФЕКТИВНІСТЬ І півріччя 2020'!K96</f>
        <v>25155.925479999998</v>
      </c>
      <c r="F240" s="158">
        <f>'ЕФЕКТИВНІСТЬ І півріччя 2020'!E96</f>
        <v>3756.1584000000003</v>
      </c>
      <c r="G240" s="157">
        <f>'ЕФЕКТИВНІСТЬ І півріччя 2020'!N96</f>
        <v>22</v>
      </c>
      <c r="H240" s="64">
        <f>'ЕФЕКТИВНІСТЬ І півріччя 2020'!R148</f>
        <v>-0.12999999999999998</v>
      </c>
      <c r="I240" s="64">
        <f>'ЕФЕКТИВНІСТЬ І півріччя 2020'!Q96</f>
        <v>-0.69000000000000006</v>
      </c>
      <c r="J240" s="495"/>
      <c r="K240" s="23">
        <f>'ЕФЕКТИВНІСТЬ І півріччя 2020'!U96</f>
        <v>0</v>
      </c>
      <c r="L240" s="111">
        <f>'ЕФЕКТИВНІСТЬ І півріччя 2020'!V96</f>
        <v>0</v>
      </c>
      <c r="M240" s="23">
        <f>'ЕФЕКТИВНІСТЬ І півріччя 2020'!W96</f>
        <v>0</v>
      </c>
      <c r="N240" s="17" t="str">
        <f>'ЕФЕКТИВНІСТЬ І півріччя 2020'!X96</f>
        <v>ВА</v>
      </c>
    </row>
    <row r="241" spans="2:14" outlineLevel="1" x14ac:dyDescent="0.25">
      <c r="B241" s="159"/>
      <c r="C241" s="170"/>
      <c r="D241" s="492"/>
      <c r="E241" s="493"/>
      <c r="F241" s="160"/>
      <c r="G241" s="493"/>
      <c r="H241" s="161"/>
      <c r="I241" s="161"/>
      <c r="J241" s="492"/>
      <c r="K241" s="494"/>
      <c r="L241" s="124"/>
      <c r="M241" s="494"/>
      <c r="N241" s="124"/>
    </row>
    <row r="242" spans="2:14" outlineLevel="1" x14ac:dyDescent="0.25">
      <c r="B242" s="159"/>
      <c r="C242" s="170"/>
      <c r="D242" s="492"/>
      <c r="E242" s="493"/>
      <c r="F242" s="160"/>
      <c r="G242" s="493"/>
      <c r="H242" s="161"/>
      <c r="I242" s="161"/>
      <c r="J242" s="492"/>
      <c r="K242" s="494"/>
      <c r="L242" s="124"/>
      <c r="M242" s="494"/>
      <c r="N242" s="124"/>
    </row>
    <row r="243" spans="2:14" outlineLevel="1" x14ac:dyDescent="0.25">
      <c r="B243" s="159"/>
      <c r="C243" s="170"/>
      <c r="D243" s="492"/>
      <c r="E243" s="493"/>
      <c r="F243" s="160"/>
      <c r="G243" s="493"/>
      <c r="H243" s="161"/>
      <c r="I243" s="161"/>
      <c r="J243" s="492"/>
      <c r="K243" s="494"/>
      <c r="L243" s="124"/>
      <c r="M243" s="494"/>
      <c r="N243" s="124"/>
    </row>
    <row r="244" spans="2:14" outlineLevel="1" x14ac:dyDescent="0.25">
      <c r="B244" s="159"/>
      <c r="C244" s="170"/>
      <c r="D244" s="492"/>
      <c r="E244" s="493"/>
      <c r="F244" s="160"/>
      <c r="G244" s="493"/>
      <c r="H244" s="161"/>
      <c r="I244" s="161"/>
      <c r="J244" s="492"/>
      <c r="K244" s="494"/>
      <c r="L244" s="124"/>
      <c r="M244" s="494"/>
      <c r="N244" s="124"/>
    </row>
    <row r="245" spans="2:14" x14ac:dyDescent="0.25">
      <c r="C245" s="529" t="s">
        <v>45</v>
      </c>
      <c r="D245" s="529"/>
      <c r="E245" s="529"/>
      <c r="F245" s="76"/>
      <c r="G245" s="76"/>
      <c r="H245" s="76"/>
      <c r="I245" s="76"/>
      <c r="K245" s="76"/>
      <c r="L245" s="76"/>
      <c r="M245" s="76"/>
      <c r="N245" s="76"/>
    </row>
    <row r="246" spans="2:14" outlineLevel="1" x14ac:dyDescent="0.25">
      <c r="B246" s="2">
        <f>'ЕФЕКТИВНІСТЬ І півріччя 2020'!B97</f>
        <v>60</v>
      </c>
      <c r="C246" s="164" t="str">
        <f>'ЕФЕКТИВНІСТЬ І півріччя 2020'!C97</f>
        <v xml:space="preserve">Бердичівський окружний суд </v>
      </c>
      <c r="E246" s="157">
        <f>'ЕФЕКТИВНІСТЬ І півріччя 2020'!K97</f>
        <v>8188.1628899999996</v>
      </c>
      <c r="F246" s="158">
        <f>'ЕФЕКТИВНІСТЬ І півріччя 2020'!E97</f>
        <v>1081.8762999999999</v>
      </c>
      <c r="G246" s="157">
        <f>'ЕФЕКТИВНІСТЬ І півріччя 2020'!N97</f>
        <v>5.2</v>
      </c>
      <c r="H246" s="64">
        <f>'ЕФЕКТИВНІСТЬ І півріччя 2020'!R97</f>
        <v>0.65</v>
      </c>
      <c r="I246" s="64">
        <f>'ЕФЕКТИВНІСТЬ І півріччя 2020'!Q97</f>
        <v>-2.2000000000000002</v>
      </c>
      <c r="K246" s="23">
        <f>'ЕФЕКТИВНІСТЬ І півріччя 2020'!U97</f>
        <v>0</v>
      </c>
      <c r="L246" s="111">
        <f>'ЕФЕКТИВНІСТЬ І півріччя 2020'!V97</f>
        <v>0</v>
      </c>
      <c r="M246" s="23">
        <f>'ЕФЕКТИВНІСТЬ І півріччя 2020'!W97</f>
        <v>0</v>
      </c>
      <c r="N246" s="17" t="str">
        <f>'ЕФЕКТИВНІСТЬ І півріччя 2020'!X97</f>
        <v>ВА</v>
      </c>
    </row>
    <row r="247" spans="2:14" outlineLevel="1" x14ac:dyDescent="0.25">
      <c r="B247" s="2">
        <f>'ЕФЕКТИВНІСТЬ І півріччя 2020'!B98</f>
        <v>61</v>
      </c>
      <c r="C247" s="164" t="str">
        <f>'ЕФЕКТИВНІСТЬ І півріччя 2020'!C98</f>
        <v xml:space="preserve">Житомирський окружний суд </v>
      </c>
      <c r="E247" s="157">
        <f>'ЕФЕКТИВНІСТЬ І півріччя 2020'!K98</f>
        <v>10776.397270000001</v>
      </c>
      <c r="F247" s="158">
        <f>'ЕФЕКТИВНІСТЬ І півріччя 2020'!E98</f>
        <v>1011.778</v>
      </c>
      <c r="G247" s="157">
        <f>'ЕФЕКТИВНІСТЬ І півріччя 2020'!N98</f>
        <v>7</v>
      </c>
      <c r="H247" s="64">
        <f>'ЕФЕКТИВНІСТЬ І півріччя 2020'!R98</f>
        <v>0.1</v>
      </c>
      <c r="I247" s="64">
        <f>'ЕФЕКТИВНІСТЬ І півріччя 2020'!Q98</f>
        <v>-0.87</v>
      </c>
      <c r="K247" s="23">
        <f>'ЕФЕКТИВНІСТЬ І півріччя 2020'!U98</f>
        <v>0</v>
      </c>
      <c r="L247" s="111">
        <f>'ЕФЕКТИВНІСТЬ І півріччя 2020'!V98</f>
        <v>0</v>
      </c>
      <c r="M247" s="23">
        <f>'ЕФЕКТИВНІСТЬ І півріччя 2020'!W98</f>
        <v>0</v>
      </c>
      <c r="N247" s="17" t="str">
        <f>'ЕФЕКТИВНІСТЬ І півріччя 2020'!X98</f>
        <v>ВА</v>
      </c>
    </row>
    <row r="248" spans="2:14" outlineLevel="1" x14ac:dyDescent="0.25">
      <c r="B248" s="2">
        <f>'ЕФЕКТИВНІСТЬ І півріччя 2020'!B99</f>
        <v>62</v>
      </c>
      <c r="C248" s="164" t="str">
        <f>'ЕФЕКТИВНІСТЬ І півріччя 2020'!C99</f>
        <v xml:space="preserve">Коростенський окружний суд </v>
      </c>
      <c r="E248" s="157">
        <f>'ЕФЕКТИВНІСТЬ І півріччя 2020'!K99</f>
        <v>12043.86267</v>
      </c>
      <c r="F248" s="158">
        <f>'ЕФЕКТИВНІСТЬ І півріччя 2020'!E99</f>
        <v>1645.9550999999999</v>
      </c>
      <c r="G248" s="157">
        <f>'ЕФЕКТИВНІСТЬ І півріччя 2020'!N99</f>
        <v>9.1999999999999993</v>
      </c>
      <c r="H248" s="64">
        <f>'ЕФЕКТИВНІСТЬ І півріччя 2020'!R99</f>
        <v>0.51</v>
      </c>
      <c r="I248" s="64">
        <f>'ЕФЕКТИВНІСТЬ І півріччя 2020'!Q99</f>
        <v>-0.26</v>
      </c>
      <c r="K248" s="23">
        <f>'ЕФЕКТИВНІСТЬ І півріччя 2020'!U99</f>
        <v>0</v>
      </c>
      <c r="L248" s="111">
        <f>'ЕФЕКТИВНІСТЬ І півріччя 2020'!V99</f>
        <v>0</v>
      </c>
      <c r="M248" s="23">
        <f>'ЕФЕКТИВНІСТЬ І півріччя 2020'!W99</f>
        <v>0</v>
      </c>
      <c r="N248" s="17" t="str">
        <f>'ЕФЕКТИВНІСТЬ І півріччя 2020'!X99</f>
        <v>ВА</v>
      </c>
    </row>
    <row r="249" spans="2:14" outlineLevel="1" x14ac:dyDescent="0.25">
      <c r="B249" s="2">
        <f>'ЕФЕКТИВНІСТЬ І півріччя 2020'!B100</f>
        <v>63</v>
      </c>
      <c r="C249" s="164" t="str">
        <f>'ЕФЕКТИВНІСТЬ І півріччя 2020'!C100</f>
        <v xml:space="preserve">Коростишівський окружний суд </v>
      </c>
      <c r="E249" s="157">
        <f>'ЕФЕКТИВНІСТЬ І півріччя 2020'!K100</f>
        <v>8966.248959999999</v>
      </c>
      <c r="F249" s="158">
        <f>'ЕФЕКТИВНІСТЬ І півріччя 2020'!E100</f>
        <v>657.74430000000007</v>
      </c>
      <c r="G249" s="157">
        <f>'ЕФЕКТИВНІСТЬ І півріччя 2020'!N100</f>
        <v>7.6</v>
      </c>
      <c r="H249" s="64">
        <f>'ЕФЕКТИВНІСТЬ І півріччя 2020'!R100</f>
        <v>-0.39</v>
      </c>
      <c r="I249" s="64">
        <f>'ЕФЕКТИВНІСТЬ І півріччя 2020'!Q100</f>
        <v>-1.76</v>
      </c>
      <c r="K249" s="23">
        <f>'ЕФЕКТИВНІСТЬ І півріччя 2020'!U100</f>
        <v>0</v>
      </c>
      <c r="L249" s="111">
        <f>'ЕФЕКТИВНІСТЬ І півріччя 2020'!V100</f>
        <v>0</v>
      </c>
      <c r="M249" s="23" t="str">
        <f>'ЕФЕКТИВНІСТЬ І півріччя 2020'!W100</f>
        <v>ВВ</v>
      </c>
      <c r="N249" s="17">
        <f>'ЕФЕКТИВНІСТЬ І півріччя 2020'!X100</f>
        <v>0</v>
      </c>
    </row>
    <row r="250" spans="2:14" outlineLevel="1" x14ac:dyDescent="0.25">
      <c r="B250" s="2">
        <f>'ЕФЕКТИВНІСТЬ І півріччя 2020'!B101</f>
        <v>64</v>
      </c>
      <c r="C250" s="164" t="str">
        <f>'ЕФЕКТИВНІСТЬ І півріччя 2020'!C101</f>
        <v xml:space="preserve">Малинський окружний суд </v>
      </c>
      <c r="E250" s="157">
        <f>'ЕФЕКТИВНІСТЬ І півріччя 2020'!K101</f>
        <v>8039.1725500000011</v>
      </c>
      <c r="F250" s="158">
        <f>'ЕФЕКТИВНІСТЬ І півріччя 2020'!E101</f>
        <v>979.25240000000008</v>
      </c>
      <c r="G250" s="157">
        <f>'ЕФЕКТИВНІСТЬ І півріччя 2020'!N101</f>
        <v>5</v>
      </c>
      <c r="H250" s="64">
        <f>'ЕФЕКТИВНІСТЬ І півріччя 2020'!R101</f>
        <v>0.54</v>
      </c>
      <c r="I250" s="64">
        <f>'ЕФЕКТИВНІСТЬ І півріччя 2020'!Q101</f>
        <v>-0.4</v>
      </c>
      <c r="K250" s="23">
        <f>'ЕФЕКТИВНІСТЬ І півріччя 2020'!U101</f>
        <v>0</v>
      </c>
      <c r="L250" s="111">
        <f>'ЕФЕКТИВНІСТЬ І півріччя 2020'!V101</f>
        <v>0</v>
      </c>
      <c r="M250" s="23">
        <f>'ЕФЕКТИВНІСТЬ І півріччя 2020'!W101</f>
        <v>0</v>
      </c>
      <c r="N250" s="17" t="str">
        <f>'ЕФЕКТИВНІСТЬ І півріччя 2020'!X101</f>
        <v>ВА</v>
      </c>
    </row>
    <row r="251" spans="2:14" outlineLevel="1" x14ac:dyDescent="0.25">
      <c r="B251" s="2">
        <f>'ЕФЕКТИВНІСТЬ І півріччя 2020'!B102</f>
        <v>65</v>
      </c>
      <c r="C251" s="164" t="str">
        <f>'ЕФЕКТИВНІСТЬ І півріччя 2020'!C102</f>
        <v xml:space="preserve">Новоград-Волинський окружний суд </v>
      </c>
      <c r="E251" s="157">
        <f>'ЕФЕКТИВНІСТЬ І півріччя 2020'!K102</f>
        <v>14358.426629999998</v>
      </c>
      <c r="F251" s="158">
        <f>'ЕФЕКТИВНІСТЬ І півріччя 2020'!E102</f>
        <v>1104.8624</v>
      </c>
      <c r="G251" s="157">
        <f>'ЕФЕКТИВНІСТЬ І півріччя 2020'!N102</f>
        <v>13.9</v>
      </c>
      <c r="H251" s="64">
        <f>'ЕФЕКТИВНІСТЬ І півріччя 2020'!R102</f>
        <v>-0.39999999999999991</v>
      </c>
      <c r="I251" s="64">
        <f>'ЕФЕКТИВНІСТЬ І півріччя 2020'!Q102</f>
        <v>-1.44</v>
      </c>
      <c r="K251" s="23">
        <f>'ЕФЕКТИВНІСТЬ І півріччя 2020'!U102</f>
        <v>0</v>
      </c>
      <c r="L251" s="111">
        <f>'ЕФЕКТИВНІСТЬ І півріччя 2020'!V102</f>
        <v>0</v>
      </c>
      <c r="M251" s="23" t="str">
        <f>'ЕФЕКТИВНІСТЬ І півріччя 2020'!W102</f>
        <v>ВВ</v>
      </c>
      <c r="N251" s="17">
        <f>'ЕФЕКТИВНІСТЬ І півріччя 2020'!X102</f>
        <v>0</v>
      </c>
    </row>
    <row r="252" spans="2:14" outlineLevel="1" x14ac:dyDescent="0.25">
      <c r="B252" s="2">
        <f>'ЕФЕКТИВНІСТЬ І півріччя 2020'!B103</f>
        <v>66</v>
      </c>
      <c r="C252" s="164" t="str">
        <f>'ЕФЕКТИВНІСТЬ І півріччя 2020'!C103</f>
        <v xml:space="preserve">Овруцький окружний суд </v>
      </c>
      <c r="E252" s="157">
        <f>'ЕФЕКТИВНІСТЬ І півріччя 2020'!K103</f>
        <v>10582.966789999999</v>
      </c>
      <c r="F252" s="158">
        <f>'ЕФЕКТИВНІСТЬ І півріччя 2020'!E103</f>
        <v>1064.7303999999999</v>
      </c>
      <c r="G252" s="157">
        <f>'ЕФЕКТИВНІСТЬ І півріччя 2020'!N103</f>
        <v>8</v>
      </c>
      <c r="H252" s="64">
        <f>'ЕФЕКТИВНІСТЬ І півріччя 2020'!R103</f>
        <v>9.9999999999999978E-2</v>
      </c>
      <c r="I252" s="64">
        <f>'ЕФЕКТИВНІСТЬ І півріччя 2020'!Q103</f>
        <v>0.17000000000000004</v>
      </c>
      <c r="K252" s="23">
        <f>'ЕФЕКТИВНІСТЬ І півріччя 2020'!U103</f>
        <v>0</v>
      </c>
      <c r="L252" s="111" t="str">
        <f>'ЕФЕКТИВНІСТЬ І півріччя 2020'!V103</f>
        <v>АА</v>
      </c>
      <c r="M252" s="23">
        <f>'ЕФЕКТИВНІСТЬ І півріччя 2020'!W103</f>
        <v>0</v>
      </c>
      <c r="N252" s="17">
        <f>'ЕФЕКТИВНІСТЬ І півріччя 2020'!X103</f>
        <v>0</v>
      </c>
    </row>
    <row r="253" spans="2:14" outlineLevel="1" x14ac:dyDescent="0.25">
      <c r="B253" s="2">
        <f>'ЕФЕКТИВНІСТЬ І півріччя 2020'!B104</f>
        <v>67</v>
      </c>
      <c r="C253" s="164" t="str">
        <f>'ЕФЕКТИВНІСТЬ І півріччя 2020'!C104</f>
        <v>Окружний суд м. Житомира</v>
      </c>
      <c r="E253" s="157">
        <f>'ЕФЕКТИВНІСТЬ І півріччя 2020'!K104</f>
        <v>32623.795899999997</v>
      </c>
      <c r="F253" s="158">
        <f>'ЕФЕКТИВНІСТЬ І півріччя 2020'!E104</f>
        <v>4119.4768000000004</v>
      </c>
      <c r="G253" s="157">
        <f>'ЕФЕКТИВНІСТЬ І півріччя 2020'!N104</f>
        <v>28.1</v>
      </c>
      <c r="H253" s="64">
        <f>'ЕФЕКТИВНІСТЬ І півріччя 2020'!R104</f>
        <v>0.28999999999999998</v>
      </c>
      <c r="I253" s="64">
        <f>'ЕФЕКТИВНІСТЬ І півріччя 2020'!Q104</f>
        <v>-0.62</v>
      </c>
      <c r="K253" s="23">
        <f>'ЕФЕКТИВНІСТЬ І півріччя 2020'!U104</f>
        <v>0</v>
      </c>
      <c r="L253" s="111">
        <f>'ЕФЕКТИВНІСТЬ І півріччя 2020'!V104</f>
        <v>0</v>
      </c>
      <c r="M253" s="23">
        <f>'ЕФЕКТИВНІСТЬ І півріччя 2020'!W104</f>
        <v>0</v>
      </c>
      <c r="N253" s="17" t="str">
        <f>'ЕФЕКТИВНІСТЬ І півріччя 2020'!X104</f>
        <v>ВА</v>
      </c>
    </row>
    <row r="254" spans="2:14" outlineLevel="1" x14ac:dyDescent="0.25">
      <c r="B254" s="2">
        <f>'ЕФЕКТИВНІСТЬ І півріччя 2020'!B105</f>
        <v>68</v>
      </c>
      <c r="C254" s="164" t="str">
        <f>'ЕФЕКТИВНІСТЬ І півріччя 2020'!C105</f>
        <v xml:space="preserve">Олевський окружний суд </v>
      </c>
      <c r="E254" s="157">
        <f>'ЕФЕКТИВНІСТЬ І півріччя 2020'!K105</f>
        <v>7223.4580099999994</v>
      </c>
      <c r="F254" s="158">
        <f>'ЕФЕКТИВНІСТЬ І півріччя 2020'!E105</f>
        <v>410.22660000000002</v>
      </c>
      <c r="G254" s="157">
        <f>'ЕФЕКТИВНІСТЬ І півріччя 2020'!N105</f>
        <v>4.3</v>
      </c>
      <c r="H254" s="64">
        <f>'ЕФЕКТИВНІСТЬ І півріччя 2020'!R105</f>
        <v>-0.61</v>
      </c>
      <c r="I254" s="64">
        <f>'ЕФЕКТИВНІСТЬ І півріччя 2020'!Q105</f>
        <v>-2.2200000000000002</v>
      </c>
      <c r="K254" s="23">
        <f>'ЕФЕКТИВНІСТЬ І півріччя 2020'!U105</f>
        <v>0</v>
      </c>
      <c r="L254" s="111">
        <f>'ЕФЕКТИВНІСТЬ І півріччя 2020'!V105</f>
        <v>0</v>
      </c>
      <c r="M254" s="23" t="str">
        <f>'ЕФЕКТИВНІСТЬ І півріччя 2020'!W105</f>
        <v>ВВ</v>
      </c>
      <c r="N254" s="17">
        <f>'ЕФЕКТИВНІСТЬ І півріччя 2020'!X105</f>
        <v>0</v>
      </c>
    </row>
    <row r="255" spans="2:14" outlineLevel="1" x14ac:dyDescent="0.25">
      <c r="B255" s="2">
        <f>'ЕФЕКТИВНІСТЬ І півріччя 2020'!B106</f>
        <v>69</v>
      </c>
      <c r="C255" s="164" t="str">
        <f>'ЕФЕКТИВНІСТЬ І півріччя 2020'!C106</f>
        <v xml:space="preserve">Попільнянський окружний суд </v>
      </c>
      <c r="E255" s="157">
        <f>'ЕФЕКТИВНІСТЬ І півріччя 2020'!K106</f>
        <v>10671.076360000001</v>
      </c>
      <c r="F255" s="158">
        <f>'ЕФЕКТИВНІСТЬ І півріччя 2020'!E106</f>
        <v>805.78600000000006</v>
      </c>
      <c r="G255" s="157">
        <f>'ЕФЕКТИВНІСТЬ І півріччя 2020'!N106</f>
        <v>6.6</v>
      </c>
      <c r="H255" s="64">
        <f>'ЕФЕКТИВНІСТЬ І півріччя 2020'!R106</f>
        <v>-0.18000000000000002</v>
      </c>
      <c r="I255" s="64">
        <f>'ЕФЕКТИВНІСТЬ І півріччя 2020'!Q106</f>
        <v>-0.76</v>
      </c>
      <c r="K255" s="23">
        <f>'ЕФЕКТИВНІСТЬ І півріччя 2020'!U106</f>
        <v>0</v>
      </c>
      <c r="L255" s="111">
        <f>'ЕФЕКТИВНІСТЬ І півріччя 2020'!V106</f>
        <v>0</v>
      </c>
      <c r="M255" s="23" t="str">
        <f>'ЕФЕКТИВНІСТЬ І півріччя 2020'!W106</f>
        <v>ВВ</v>
      </c>
      <c r="N255" s="17">
        <f>'ЕФЕКТИВНІСТЬ І півріччя 2020'!X106</f>
        <v>0</v>
      </c>
    </row>
    <row r="256" spans="2:14" outlineLevel="1" x14ac:dyDescent="0.25">
      <c r="B256" s="2">
        <f>'ЕФЕКТИВНІСТЬ І півріччя 2020'!B107</f>
        <v>70</v>
      </c>
      <c r="C256" s="164" t="str">
        <f>'ЕФЕКТИВНІСТЬ І півріччя 2020'!C107</f>
        <v xml:space="preserve">Черняхівський окружний суд </v>
      </c>
      <c r="E256" s="486">
        <f>'ЕФЕКТИВНІСТЬ І півріччя 2020'!K107</f>
        <v>4926.9532799999997</v>
      </c>
      <c r="F256" s="487">
        <f>'ЕФЕКТИВНІСТЬ І півріччя 2020'!E107</f>
        <v>325.59879999999998</v>
      </c>
      <c r="G256" s="486">
        <f>'ЕФЕКТИВНІСТЬ І півріччя 2020'!N107</f>
        <v>1.5</v>
      </c>
      <c r="H256" s="488">
        <f>'ЕФЕКТИВНІСТЬ І півріччя 2020'!R107</f>
        <v>0.22</v>
      </c>
      <c r="I256" s="488">
        <f>'ЕФЕКТИВНІСТЬ І півріччя 2020'!Q107</f>
        <v>-6.24</v>
      </c>
      <c r="K256" s="489">
        <f>'ЕФЕКТИВНІСТЬ І півріччя 2020'!U107</f>
        <v>0</v>
      </c>
      <c r="L256" s="490">
        <f>'ЕФЕКТИВНІСТЬ І півріччя 2020'!V107</f>
        <v>0</v>
      </c>
      <c r="M256" s="489">
        <f>'ЕФЕКТИВНІСТЬ І півріччя 2020'!W107</f>
        <v>0</v>
      </c>
      <c r="N256" s="491" t="str">
        <f>'ЕФЕКТИВНІСТЬ І півріччя 2020'!X107</f>
        <v>ВА</v>
      </c>
    </row>
    <row r="257" spans="2:14" outlineLevel="1" x14ac:dyDescent="0.25">
      <c r="B257" s="2">
        <f>'ЕФЕКТИВНІСТЬ І півріччя 2020'!B108</f>
        <v>71</v>
      </c>
      <c r="C257" s="164" t="str">
        <f>'ЕФЕКТИВНІСТЬ І півріччя 2020'!C108</f>
        <v xml:space="preserve">Чуднівський окружний суд </v>
      </c>
      <c r="E257" s="157">
        <f>'ЕФЕКТИВНІСТЬ І півріччя 2020'!K108</f>
        <v>8138.8272200000001</v>
      </c>
      <c r="F257" s="158">
        <f>'ЕФЕКТИВНІСТЬ І півріччя 2020'!E108</f>
        <v>534.73040000000003</v>
      </c>
      <c r="G257" s="157">
        <f>'ЕФЕКТИВНІСТЬ І півріччя 2020'!N108</f>
        <v>5</v>
      </c>
      <c r="H257" s="64">
        <f>'ЕФЕКТИВНІСТЬ І півріччя 2020'!R108</f>
        <v>-0.39</v>
      </c>
      <c r="I257" s="64">
        <f>'ЕФЕКТИВНІСТЬ І півріччя 2020'!Q108</f>
        <v>-3.4499999999999997</v>
      </c>
      <c r="J257" s="495"/>
      <c r="K257" s="23">
        <f>'ЕФЕКТИВНІСТЬ І півріччя 2020'!U108</f>
        <v>0</v>
      </c>
      <c r="L257" s="111">
        <f>'ЕФЕКТИВНІСТЬ І півріччя 2020'!V108</f>
        <v>0</v>
      </c>
      <c r="M257" s="23" t="str">
        <f>'ЕФЕКТИВНІСТЬ І півріччя 2020'!W108</f>
        <v>ВВ</v>
      </c>
      <c r="N257" s="17">
        <f>'ЕФЕКТИВНІСТЬ І півріччя 2020'!X108</f>
        <v>0</v>
      </c>
    </row>
    <row r="258" spans="2:14" outlineLevel="1" x14ac:dyDescent="0.25">
      <c r="B258" s="159"/>
      <c r="C258" s="170"/>
      <c r="D258" s="492"/>
      <c r="E258" s="493"/>
      <c r="F258" s="160"/>
      <c r="G258" s="493"/>
      <c r="H258" s="161"/>
      <c r="I258" s="161"/>
      <c r="J258" s="492"/>
      <c r="K258" s="494"/>
      <c r="L258" s="124"/>
      <c r="M258" s="494"/>
      <c r="N258" s="124"/>
    </row>
    <row r="259" spans="2:14" outlineLevel="1" x14ac:dyDescent="0.25">
      <c r="B259" s="159"/>
      <c r="C259" s="170"/>
      <c r="D259" s="492"/>
      <c r="E259" s="493"/>
      <c r="F259" s="160"/>
      <c r="G259" s="493"/>
      <c r="H259" s="161"/>
      <c r="I259" s="161"/>
      <c r="J259" s="492"/>
      <c r="K259" s="494"/>
      <c r="L259" s="124"/>
      <c r="M259" s="494"/>
      <c r="N259" s="124"/>
    </row>
    <row r="260" spans="2:14" outlineLevel="1" x14ac:dyDescent="0.25">
      <c r="B260" s="159"/>
      <c r="C260" s="170"/>
      <c r="D260" s="492"/>
      <c r="E260" s="493"/>
      <c r="F260" s="160"/>
      <c r="G260" s="493"/>
      <c r="H260" s="161"/>
      <c r="I260" s="161"/>
      <c r="J260" s="492"/>
      <c r="K260" s="494"/>
      <c r="L260" s="124"/>
      <c r="M260" s="494"/>
      <c r="N260" s="124"/>
    </row>
    <row r="261" spans="2:14" outlineLevel="1" x14ac:dyDescent="0.25">
      <c r="B261" s="159"/>
      <c r="C261" s="170"/>
      <c r="D261" s="492"/>
      <c r="E261" s="493"/>
      <c r="F261" s="160"/>
      <c r="G261" s="493"/>
      <c r="H261" s="161"/>
      <c r="I261" s="161"/>
      <c r="J261" s="492"/>
      <c r="K261" s="494"/>
      <c r="L261" s="124"/>
      <c r="M261" s="494"/>
      <c r="N261" s="124"/>
    </row>
    <row r="262" spans="2:14" outlineLevel="1" x14ac:dyDescent="0.25">
      <c r="B262" s="159"/>
      <c r="C262" s="170"/>
      <c r="D262" s="492"/>
      <c r="E262" s="493"/>
      <c r="F262" s="160"/>
      <c r="G262" s="493"/>
      <c r="H262" s="161"/>
      <c r="I262" s="161"/>
      <c r="J262" s="492"/>
      <c r="K262" s="494"/>
      <c r="L262" s="124"/>
      <c r="M262" s="494"/>
      <c r="N262" s="124"/>
    </row>
    <row r="263" spans="2:14" outlineLevel="1" x14ac:dyDescent="0.25">
      <c r="B263" s="159"/>
      <c r="C263" s="170"/>
      <c r="D263" s="492"/>
      <c r="E263" s="493"/>
      <c r="F263" s="160"/>
      <c r="G263" s="493"/>
      <c r="H263" s="161"/>
      <c r="I263" s="161"/>
      <c r="J263" s="492"/>
      <c r="K263" s="494"/>
      <c r="L263" s="124"/>
      <c r="M263" s="494"/>
      <c r="N263" s="124"/>
    </row>
    <row r="264" spans="2:14" outlineLevel="1" x14ac:dyDescent="0.25">
      <c r="B264" s="159"/>
      <c r="C264" s="170"/>
      <c r="D264" s="492"/>
      <c r="E264" s="493"/>
      <c r="F264" s="160"/>
      <c r="G264" s="493"/>
      <c r="H264" s="161"/>
      <c r="I264" s="161"/>
      <c r="J264" s="492"/>
      <c r="K264" s="494"/>
      <c r="L264" s="124"/>
      <c r="M264" s="494"/>
      <c r="N264" s="124"/>
    </row>
    <row r="265" spans="2:14" outlineLevel="1" x14ac:dyDescent="0.25">
      <c r="B265" s="159"/>
      <c r="C265" s="170"/>
      <c r="D265" s="492"/>
      <c r="E265" s="493"/>
      <c r="F265" s="160"/>
      <c r="G265" s="493"/>
      <c r="H265" s="161"/>
      <c r="I265" s="161"/>
      <c r="J265" s="492"/>
      <c r="K265" s="494"/>
      <c r="L265" s="124"/>
      <c r="M265" s="494"/>
      <c r="N265" s="124"/>
    </row>
    <row r="266" spans="2:14" outlineLevel="1" x14ac:dyDescent="0.25">
      <c r="B266" s="159"/>
      <c r="C266" s="170"/>
      <c r="D266" s="492"/>
      <c r="E266" s="493"/>
      <c r="F266" s="160"/>
      <c r="G266" s="493"/>
      <c r="H266" s="161"/>
      <c r="I266" s="161"/>
      <c r="J266" s="492"/>
      <c r="K266" s="494"/>
      <c r="L266" s="124"/>
      <c r="M266" s="494"/>
      <c r="N266" s="124"/>
    </row>
    <row r="267" spans="2:14" outlineLevel="1" x14ac:dyDescent="0.25">
      <c r="B267" s="159"/>
      <c r="C267" s="170"/>
      <c r="D267" s="492"/>
      <c r="E267" s="493"/>
      <c r="F267" s="160"/>
      <c r="G267" s="493"/>
      <c r="H267" s="161"/>
      <c r="I267" s="161"/>
      <c r="J267" s="492"/>
      <c r="K267" s="494"/>
      <c r="L267" s="124"/>
      <c r="M267" s="494"/>
      <c r="N267" s="124"/>
    </row>
    <row r="268" spans="2:14" outlineLevel="1" x14ac:dyDescent="0.25">
      <c r="B268" s="159"/>
      <c r="C268" s="170"/>
      <c r="D268" s="492"/>
      <c r="E268" s="493"/>
      <c r="F268" s="160"/>
      <c r="G268" s="493"/>
      <c r="H268" s="161"/>
      <c r="I268" s="161"/>
      <c r="J268" s="492"/>
      <c r="K268" s="494"/>
      <c r="L268" s="124"/>
      <c r="M268" s="494"/>
      <c r="N268" s="124"/>
    </row>
    <row r="269" spans="2:14" outlineLevel="1" x14ac:dyDescent="0.25">
      <c r="B269" s="159"/>
      <c r="C269" s="170"/>
      <c r="D269" s="492"/>
      <c r="E269" s="493"/>
      <c r="F269" s="160"/>
      <c r="G269" s="493"/>
      <c r="H269" s="161"/>
      <c r="I269" s="161"/>
      <c r="J269" s="492"/>
      <c r="K269" s="494"/>
      <c r="L269" s="124"/>
      <c r="M269" s="494"/>
      <c r="N269" s="124"/>
    </row>
    <row r="270" spans="2:14" outlineLevel="1" x14ac:dyDescent="0.25">
      <c r="B270" s="159"/>
      <c r="C270" s="170"/>
      <c r="D270" s="492"/>
      <c r="E270" s="493"/>
      <c r="F270" s="160"/>
      <c r="G270" s="493"/>
      <c r="H270" s="161"/>
      <c r="I270" s="161"/>
      <c r="J270" s="492"/>
      <c r="K270" s="494"/>
      <c r="L270" s="124"/>
      <c r="M270" s="494"/>
      <c r="N270" s="124"/>
    </row>
    <row r="271" spans="2:14" x14ac:dyDescent="0.25">
      <c r="C271" s="173" t="s">
        <v>46</v>
      </c>
      <c r="E271" s="76"/>
      <c r="F271" s="76"/>
      <c r="G271" s="76"/>
      <c r="H271" s="76"/>
      <c r="I271" s="76"/>
      <c r="K271" s="76"/>
      <c r="L271" s="76"/>
      <c r="M271" s="76"/>
      <c r="N271" s="76"/>
    </row>
    <row r="272" spans="2:14" ht="22.5" customHeight="1" outlineLevel="1" x14ac:dyDescent="0.25">
      <c r="B272" s="2">
        <f>'ЕФЕКТИВНІСТЬ І півріччя 2020'!B109</f>
        <v>72</v>
      </c>
      <c r="C272" s="164" t="str">
        <f>'ЕФЕКТИВНІСТЬ І півріччя 2020'!C109</f>
        <v>Берегівський окружний суд</v>
      </c>
      <c r="E272" s="157">
        <f>'ЕФЕКТИВНІСТЬ І півріччя 2020'!K109</f>
        <v>12367.702630000002</v>
      </c>
      <c r="F272" s="158">
        <f>'ЕФЕКТИВНІСТЬ І півріччя 2020'!E109</f>
        <v>1264.549</v>
      </c>
      <c r="G272" s="157">
        <f>'ЕФЕКТИВНІСТЬ І півріччя 2020'!N109</f>
        <v>11</v>
      </c>
      <c r="H272" s="64">
        <f>'ЕФЕКТИВНІСТЬ І півріччя 2020'!R109</f>
        <v>0</v>
      </c>
      <c r="I272" s="64">
        <f>'ЕФЕКТИВНІСТЬ І півріччя 2020'!Q109</f>
        <v>-0.31</v>
      </c>
      <c r="K272" s="23">
        <f>'ЕФЕКТИВНІСТЬ І півріччя 2020'!U109</f>
        <v>0</v>
      </c>
      <c r="L272" s="111">
        <f>'ЕФЕКТИВНІСТЬ І півріччя 2020'!V109</f>
        <v>0</v>
      </c>
      <c r="M272" s="23">
        <f>'ЕФЕКТИВНІСТЬ І півріччя 2020'!W109</f>
        <v>0</v>
      </c>
      <c r="N272" s="17" t="str">
        <f>'ЕФЕКТИВНІСТЬ І півріччя 2020'!X109</f>
        <v>ВА</v>
      </c>
    </row>
    <row r="273" spans="2:14" ht="22.5" customHeight="1" outlineLevel="1" x14ac:dyDescent="0.25">
      <c r="B273" s="2">
        <f>'ЕФЕКТИВНІСТЬ І півріччя 2020'!B110</f>
        <v>73</v>
      </c>
      <c r="C273" s="164" t="str">
        <f>'ЕФЕКТИВНІСТЬ І півріччя 2020'!C110</f>
        <v>Міжгірський окружний суд</v>
      </c>
      <c r="E273" s="157">
        <f>'ЕФЕКТИВНІСТЬ І півріччя 2020'!K110</f>
        <v>7596.3765500000009</v>
      </c>
      <c r="F273" s="158">
        <f>'ЕФЕКТИВНІСТЬ І півріччя 2020'!E110</f>
        <v>436.51859999999999</v>
      </c>
      <c r="G273" s="157">
        <f>'ЕФЕКТИВНІСТЬ І півріччя 2020'!N110</f>
        <v>5</v>
      </c>
      <c r="H273" s="64">
        <f>'ЕФЕКТИВНІСТЬ І півріччя 2020'!R110</f>
        <v>-0.64</v>
      </c>
      <c r="I273" s="64">
        <f>'ЕФЕКТИВНІСТЬ І півріччя 2020'!Q110</f>
        <v>-0.12999999999999998</v>
      </c>
      <c r="K273" s="23">
        <f>'ЕФЕКТИВНІСТЬ І півріччя 2020'!U110</f>
        <v>0</v>
      </c>
      <c r="L273" s="111">
        <f>'ЕФЕКТИВНІСТЬ І півріччя 2020'!V110</f>
        <v>0</v>
      </c>
      <c r="M273" s="23" t="str">
        <f>'ЕФЕКТИВНІСТЬ І півріччя 2020'!W110</f>
        <v>ВВ</v>
      </c>
      <c r="N273" s="17">
        <f>'ЕФЕКТИВНІСТЬ І півріччя 2020'!X110</f>
        <v>0</v>
      </c>
    </row>
    <row r="274" spans="2:14" ht="22.5" customHeight="1" outlineLevel="1" x14ac:dyDescent="0.25">
      <c r="B274" s="2">
        <f>'ЕФЕКТИВНІСТЬ І півріччя 2020'!B111</f>
        <v>74</v>
      </c>
      <c r="C274" s="164" t="str">
        <f>'ЕФЕКТИВНІСТЬ І півріччя 2020'!C111</f>
        <v>Мукачівський окружний суд</v>
      </c>
      <c r="E274" s="157">
        <f>'ЕФЕКТИВНІСТЬ І півріччя 2020'!K111</f>
        <v>25441.638009999999</v>
      </c>
      <c r="F274" s="158">
        <f>'ЕФЕКТИВНІСТЬ І півріччя 2020'!E111</f>
        <v>1802.1523</v>
      </c>
      <c r="G274" s="157">
        <f>'ЕФЕКТИВНІСТЬ І півріччя 2020'!N111</f>
        <v>23.9</v>
      </c>
      <c r="H274" s="64">
        <f>'ЕФЕКТИВНІСТЬ І півріччя 2020'!R111</f>
        <v>-0.49</v>
      </c>
      <c r="I274" s="64">
        <f>'ЕФЕКТИВНІСТЬ І півріччя 2020'!Q111</f>
        <v>-0.18999999999999997</v>
      </c>
      <c r="K274" s="23">
        <f>'ЕФЕКТИВНІСТЬ І півріччя 2020'!U111</f>
        <v>0</v>
      </c>
      <c r="L274" s="111">
        <f>'ЕФЕКТИВНІСТЬ І півріччя 2020'!V111</f>
        <v>0</v>
      </c>
      <c r="M274" s="23" t="str">
        <f>'ЕФЕКТИВНІСТЬ І півріччя 2020'!W111</f>
        <v>ВВ</v>
      </c>
      <c r="N274" s="17">
        <f>'ЕФЕКТИВНІСТЬ І півріччя 2020'!X111</f>
        <v>0</v>
      </c>
    </row>
    <row r="275" spans="2:14" ht="22.5" customHeight="1" outlineLevel="1" x14ac:dyDescent="0.25">
      <c r="B275" s="2">
        <f>'ЕФЕКТИВНІСТЬ І півріччя 2020'!B112</f>
        <v>75</v>
      </c>
      <c r="C275" s="164" t="str">
        <f>'ЕФЕКТИВНІСТЬ І півріччя 2020'!C112</f>
        <v>Перечинський окружний суд</v>
      </c>
      <c r="E275" s="157">
        <f>'ЕФЕКТИВНІСТЬ І півріччя 2020'!K112</f>
        <v>7089.5569999999998</v>
      </c>
      <c r="F275" s="158">
        <f>'ЕФЕКТИВНІСТЬ І півріччя 2020'!E112</f>
        <v>506.6386</v>
      </c>
      <c r="G275" s="157">
        <f>'ЕФЕКТИВНІСТЬ І півріччя 2020'!N112</f>
        <v>4</v>
      </c>
      <c r="H275" s="64">
        <f>'ЕФЕКТИВНІСТЬ І півріччя 2020'!R112</f>
        <v>-0.21</v>
      </c>
      <c r="I275" s="64">
        <f>'ЕФЕКТИВНІСТЬ І півріччя 2020'!Q112</f>
        <v>-1.1600000000000001</v>
      </c>
      <c r="K275" s="23">
        <f>'ЕФЕКТИВНІСТЬ І півріччя 2020'!U112</f>
        <v>0</v>
      </c>
      <c r="L275" s="111">
        <f>'ЕФЕКТИВНІСТЬ І півріччя 2020'!V112</f>
        <v>0</v>
      </c>
      <c r="M275" s="23" t="str">
        <f>'ЕФЕКТИВНІСТЬ І півріччя 2020'!W112</f>
        <v>ВВ</v>
      </c>
      <c r="N275" s="17">
        <f>'ЕФЕКТИВНІСТЬ І півріччя 2020'!X112</f>
        <v>0</v>
      </c>
    </row>
    <row r="276" spans="2:14" ht="22.5" customHeight="1" outlineLevel="1" x14ac:dyDescent="0.25">
      <c r="B276" s="2">
        <f>'ЕФЕКТИВНІСТЬ І півріччя 2020'!B113</f>
        <v>76</v>
      </c>
      <c r="C276" s="164" t="str">
        <f>'ЕФЕКТИВНІСТЬ І півріччя 2020'!C113</f>
        <v>Тячівський окружний суд</v>
      </c>
      <c r="E276" s="157">
        <f>'ЕФЕКТИВНІСТЬ І півріччя 2020'!K113</f>
        <v>13319.88978</v>
      </c>
      <c r="F276" s="158">
        <f>'ЕФЕКТИВНІСТЬ І півріччя 2020'!E113</f>
        <v>1031.3173999999999</v>
      </c>
      <c r="G276" s="157">
        <f>'ЕФЕКТИВНІСТЬ І півріччя 2020'!N113</f>
        <v>8.9</v>
      </c>
      <c r="H276" s="64">
        <f>'ЕФЕКТИВНІСТЬ І півріччя 2020'!R113</f>
        <v>-0.19999999999999998</v>
      </c>
      <c r="I276" s="64">
        <f>'ЕФЕКТИВНІСТЬ І півріччя 2020'!Q113</f>
        <v>-1.63</v>
      </c>
      <c r="K276" s="23">
        <f>'ЕФЕКТИВНІСТЬ І півріччя 2020'!U113</f>
        <v>0</v>
      </c>
      <c r="L276" s="111">
        <f>'ЕФЕКТИВНІСТЬ І півріччя 2020'!V113</f>
        <v>0</v>
      </c>
      <c r="M276" s="23" t="str">
        <f>'ЕФЕКТИВНІСТЬ І півріччя 2020'!W113</f>
        <v>ВВ</v>
      </c>
      <c r="N276" s="17">
        <f>'ЕФЕКТИВНІСТЬ І півріччя 2020'!X113</f>
        <v>0</v>
      </c>
    </row>
    <row r="277" spans="2:14" ht="22.5" customHeight="1" outlineLevel="1" x14ac:dyDescent="0.25">
      <c r="B277" s="2">
        <f>'ЕФЕКТИВНІСТЬ І півріччя 2020'!B114</f>
        <v>77</v>
      </c>
      <c r="C277" s="164" t="str">
        <f>'ЕФЕКТИВНІСТЬ І півріччя 2020'!C114</f>
        <v>Ужгородський окружний суд</v>
      </c>
      <c r="E277" s="157">
        <f>'ЕФЕКТИВНІСТЬ І півріччя 2020'!K114</f>
        <v>19296.024850000002</v>
      </c>
      <c r="F277" s="158">
        <f>'ЕФЕКТИВНІСТЬ І півріччя 2020'!E114</f>
        <v>2701.1379999999999</v>
      </c>
      <c r="G277" s="157">
        <f>'ЕФЕКТИВНІСТЬ І півріччя 2020'!N114</f>
        <v>15.1</v>
      </c>
      <c r="H277" s="64">
        <f>'ЕФЕКТИВНІСТЬ І півріччя 2020'!R114</f>
        <v>0.52</v>
      </c>
      <c r="I277" s="64">
        <f>'ЕФЕКТИВНІСТЬ І півріччя 2020'!Q114</f>
        <v>-1.19</v>
      </c>
      <c r="K277" s="23">
        <f>'ЕФЕКТИВНІСТЬ І півріччя 2020'!U114</f>
        <v>0</v>
      </c>
      <c r="L277" s="111">
        <f>'ЕФЕКТИВНІСТЬ І півріччя 2020'!V114</f>
        <v>0</v>
      </c>
      <c r="M277" s="23">
        <f>'ЕФЕКТИВНІСТЬ І півріччя 2020'!W114</f>
        <v>0</v>
      </c>
      <c r="N277" s="17" t="str">
        <f>'ЕФЕКТИВНІСТЬ І півріччя 2020'!X114</f>
        <v>ВА</v>
      </c>
    </row>
    <row r="278" spans="2:14" ht="22.5" customHeight="1" outlineLevel="1" x14ac:dyDescent="0.25">
      <c r="B278" s="2">
        <f>'ЕФЕКТИВНІСТЬ І півріччя 2020'!B115</f>
        <v>78</v>
      </c>
      <c r="C278" s="164" t="str">
        <f>'ЕФЕКТИВНІСТЬ І півріччя 2020'!C115</f>
        <v>Хустський окружний суд</v>
      </c>
      <c r="E278" s="157">
        <f>'ЕФЕКТИВНІСТЬ І півріччя 2020'!K115</f>
        <v>12779.474450000002</v>
      </c>
      <c r="F278" s="158">
        <f>'ЕФЕКТИВНІСТЬ І півріччя 2020'!E115</f>
        <v>1219.3674000000001</v>
      </c>
      <c r="G278" s="157">
        <f>'ЕФЕКТИВНІСТЬ І півріччя 2020'!N115</f>
        <v>10.8</v>
      </c>
      <c r="H278" s="64">
        <f>'ЕФЕКТИВНІСТЬ І півріччя 2020'!R115</f>
        <v>-4.9999999999999989E-2</v>
      </c>
      <c r="I278" s="64">
        <f>'ЕФЕКТИВНІСТЬ І півріччя 2020'!Q115</f>
        <v>-0.8</v>
      </c>
      <c r="J278" s="495"/>
      <c r="K278" s="23">
        <f>'ЕФЕКТИВНІСТЬ І півріччя 2020'!U115</f>
        <v>0</v>
      </c>
      <c r="L278" s="111">
        <f>'ЕФЕКТИВНІСТЬ І півріччя 2020'!V115</f>
        <v>0</v>
      </c>
      <c r="M278" s="23" t="str">
        <f>'ЕФЕКТИВНІСТЬ І півріччя 2020'!W115</f>
        <v>ВВ</v>
      </c>
      <c r="N278" s="17">
        <f>'ЕФЕКТИВНІСТЬ І півріччя 2020'!X115</f>
        <v>0</v>
      </c>
    </row>
    <row r="279" spans="2:14" ht="22.5" customHeight="1" outlineLevel="1" x14ac:dyDescent="0.25">
      <c r="B279" s="159"/>
      <c r="C279" s="170"/>
      <c r="D279" s="492"/>
      <c r="E279" s="493"/>
      <c r="F279" s="160"/>
      <c r="G279" s="493"/>
      <c r="H279" s="161"/>
      <c r="I279" s="161"/>
      <c r="J279" s="492"/>
      <c r="K279" s="494"/>
      <c r="L279" s="124"/>
      <c r="M279" s="494"/>
      <c r="N279" s="124"/>
    </row>
    <row r="280" spans="2:14" ht="22.5" customHeight="1" outlineLevel="1" x14ac:dyDescent="0.25">
      <c r="B280" s="159"/>
      <c r="C280" s="170"/>
      <c r="D280" s="492"/>
      <c r="E280" s="493"/>
      <c r="F280" s="160"/>
      <c r="G280" s="493"/>
      <c r="H280" s="161"/>
      <c r="I280" s="161"/>
      <c r="J280" s="492"/>
      <c r="K280" s="494"/>
      <c r="L280" s="124"/>
      <c r="M280" s="494"/>
      <c r="N280" s="124"/>
    </row>
    <row r="281" spans="2:14" ht="22.5" customHeight="1" outlineLevel="1" x14ac:dyDescent="0.25">
      <c r="B281" s="159"/>
      <c r="C281" s="170"/>
      <c r="D281" s="492"/>
      <c r="E281" s="493"/>
      <c r="F281" s="160"/>
      <c r="G281" s="493"/>
      <c r="H281" s="161"/>
      <c r="I281" s="161"/>
      <c r="J281" s="492"/>
      <c r="K281" s="494"/>
      <c r="L281" s="124"/>
      <c r="M281" s="494"/>
      <c r="N281" s="124"/>
    </row>
    <row r="282" spans="2:14" ht="22.5" customHeight="1" outlineLevel="1" x14ac:dyDescent="0.25">
      <c r="B282" s="159"/>
      <c r="C282" s="170"/>
      <c r="D282" s="492"/>
      <c r="E282" s="493"/>
      <c r="F282" s="160"/>
      <c r="G282" s="493"/>
      <c r="H282" s="161"/>
      <c r="I282" s="161"/>
      <c r="J282" s="492"/>
      <c r="K282" s="494"/>
      <c r="L282" s="124"/>
      <c r="M282" s="494"/>
      <c r="N282" s="124"/>
    </row>
    <row r="283" spans="2:14" ht="22.5" customHeight="1" outlineLevel="1" x14ac:dyDescent="0.25">
      <c r="B283" s="159"/>
      <c r="C283" s="170"/>
      <c r="D283" s="492"/>
      <c r="E283" s="493"/>
      <c r="F283" s="160"/>
      <c r="G283" s="493"/>
      <c r="H283" s="161"/>
      <c r="I283" s="161"/>
      <c r="J283" s="492"/>
      <c r="K283" s="494"/>
      <c r="L283" s="124"/>
      <c r="M283" s="494"/>
      <c r="N283" s="124"/>
    </row>
    <row r="284" spans="2:14" ht="22.5" customHeight="1" outlineLevel="1" x14ac:dyDescent="0.25">
      <c r="B284" s="159"/>
      <c r="C284" s="170"/>
      <c r="D284" s="492"/>
      <c r="E284" s="493"/>
      <c r="F284" s="160"/>
      <c r="G284" s="493"/>
      <c r="H284" s="161"/>
      <c r="I284" s="161"/>
      <c r="J284" s="492"/>
      <c r="K284" s="494"/>
      <c r="L284" s="124"/>
      <c r="M284" s="494"/>
      <c r="N284" s="124"/>
    </row>
    <row r="285" spans="2:14" ht="22.5" customHeight="1" outlineLevel="1" x14ac:dyDescent="0.25">
      <c r="E285" s="76"/>
      <c r="F285" s="76"/>
      <c r="G285" s="76"/>
      <c r="H285" s="76"/>
      <c r="I285" s="76"/>
      <c r="K285" s="76"/>
      <c r="L285" s="76"/>
      <c r="M285" s="76"/>
      <c r="N285" s="76"/>
    </row>
    <row r="286" spans="2:14" ht="22.5" customHeight="1" outlineLevel="1" x14ac:dyDescent="0.25">
      <c r="E286" s="76"/>
      <c r="F286" s="76"/>
      <c r="G286" s="76"/>
      <c r="H286" s="76"/>
      <c r="I286" s="76"/>
      <c r="K286" s="76"/>
      <c r="L286" s="76"/>
      <c r="M286" s="76"/>
      <c r="N286" s="76"/>
    </row>
    <row r="287" spans="2:14" ht="22.5" customHeight="1" outlineLevel="1" x14ac:dyDescent="0.25">
      <c r="E287" s="76"/>
      <c r="F287" s="76"/>
      <c r="G287" s="76"/>
      <c r="H287" s="76"/>
      <c r="I287" s="76"/>
      <c r="K287" s="76"/>
      <c r="L287" s="76"/>
      <c r="M287" s="76"/>
      <c r="N287" s="76"/>
    </row>
    <row r="288" spans="2:14" ht="22.5" customHeight="1" outlineLevel="1" x14ac:dyDescent="0.25">
      <c r="E288" s="76"/>
      <c r="F288" s="76"/>
      <c r="G288" s="76"/>
      <c r="H288" s="76"/>
      <c r="I288" s="76"/>
      <c r="K288" s="76"/>
      <c r="L288" s="76"/>
      <c r="M288" s="76"/>
      <c r="N288" s="76"/>
    </row>
    <row r="289" spans="2:14" x14ac:dyDescent="0.25">
      <c r="C289" s="173" t="s">
        <v>47</v>
      </c>
      <c r="E289" s="76"/>
      <c r="F289" s="76"/>
      <c r="G289" s="76"/>
      <c r="H289" s="76"/>
      <c r="I289" s="76"/>
      <c r="K289" s="76"/>
      <c r="L289" s="76"/>
      <c r="M289" s="76"/>
      <c r="N289" s="76"/>
    </row>
    <row r="290" spans="2:14" outlineLevel="1" x14ac:dyDescent="0.25">
      <c r="B290" s="2">
        <f>'ЕФЕКТИВНІСТЬ І півріччя 2020'!B116</f>
        <v>79</v>
      </c>
      <c r="C290" s="164" t="str">
        <f>'ЕФЕКТИВНІСТЬ І півріччя 2020'!C116</f>
        <v>Бердянський окружний суд</v>
      </c>
      <c r="E290" s="157">
        <f>'ЕФЕКТИВНІСТЬ І півріччя 2020'!K116</f>
        <v>15072.672359999999</v>
      </c>
      <c r="F290" s="158">
        <f>'ЕФЕКТИВНІСТЬ І півріччя 2020'!E116</f>
        <v>1675.9066</v>
      </c>
      <c r="G290" s="157">
        <f>'ЕФЕКТИВНІСТЬ І півріччя 2020'!N116</f>
        <v>13.2</v>
      </c>
      <c r="H290" s="64">
        <f>'ЕФЕКТИВНІСТЬ І півріччя 2020'!R116</f>
        <v>0.10999999999999999</v>
      </c>
      <c r="I290" s="64">
        <f>'ЕФЕКТИВНІСТЬ І півріччя 2020'!Q116</f>
        <v>-0.6</v>
      </c>
      <c r="K290" s="23">
        <f>'ЕФЕКТИВНІСТЬ І півріччя 2020'!U116</f>
        <v>0</v>
      </c>
      <c r="L290" s="111">
        <f>'ЕФЕКТИВНІСТЬ І півріччя 2020'!V116</f>
        <v>0</v>
      </c>
      <c r="M290" s="23">
        <f>'ЕФЕКТИВНІСТЬ І півріччя 2020'!W116</f>
        <v>0</v>
      </c>
      <c r="N290" s="17" t="str">
        <f>'ЕФЕКТИВНІСТЬ І півріччя 2020'!X116</f>
        <v>ВА</v>
      </c>
    </row>
    <row r="291" spans="2:14" outlineLevel="1" x14ac:dyDescent="0.25">
      <c r="B291" s="2">
        <f>'ЕФЕКТИВНІСТЬ І півріччя 2020'!B117</f>
        <v>80</v>
      </c>
      <c r="C291" s="164" t="str">
        <f>'ЕФЕКТИВНІСТЬ І півріччя 2020'!C117</f>
        <v>Василівський окружний суд</v>
      </c>
      <c r="E291" s="157">
        <f>'ЕФЕКТИВНІСТЬ І півріччя 2020'!K117</f>
        <v>8222.1292600000015</v>
      </c>
      <c r="F291" s="158">
        <f>'ЕФЕКТИВНІСТЬ І півріччя 2020'!E117</f>
        <v>1113.5065999999999</v>
      </c>
      <c r="G291" s="157">
        <f>'ЕФЕКТИВНІСТЬ І півріччя 2020'!N117</f>
        <v>7.9</v>
      </c>
      <c r="H291" s="64">
        <f>'ЕФЕКТИВНІСТЬ І півріччя 2020'!R117</f>
        <v>0.30000000000000004</v>
      </c>
      <c r="I291" s="64">
        <f>'ЕФЕКТИВНІСТЬ І півріччя 2020'!Q117</f>
        <v>-0.17000000000000004</v>
      </c>
      <c r="K291" s="23">
        <f>'ЕФЕКТИВНІСТЬ І півріччя 2020'!U117</f>
        <v>0</v>
      </c>
      <c r="L291" s="111">
        <f>'ЕФЕКТИВНІСТЬ І півріччя 2020'!V117</f>
        <v>0</v>
      </c>
      <c r="M291" s="23">
        <f>'ЕФЕКТИВНІСТЬ І півріччя 2020'!W117</f>
        <v>0</v>
      </c>
      <c r="N291" s="17" t="str">
        <f>'ЕФЕКТИВНІСТЬ І півріччя 2020'!X117</f>
        <v>ВА</v>
      </c>
    </row>
    <row r="292" spans="2:14" outlineLevel="1" x14ac:dyDescent="0.25">
      <c r="B292" s="2">
        <f>'ЕФЕКТИВНІСТЬ І півріччя 2020'!B118</f>
        <v>81</v>
      </c>
      <c r="C292" s="164" t="str">
        <f>'ЕФЕКТИВНІСТЬ І півріччя 2020'!C118</f>
        <v xml:space="preserve">Вільнянський окружний суд </v>
      </c>
      <c r="E292" s="157">
        <f>'ЕФЕКТИВНІСТЬ І півріччя 2020'!K118</f>
        <v>7488.0149099999999</v>
      </c>
      <c r="F292" s="158">
        <f>'ЕФЕКТИВНІСТЬ І півріччя 2020'!E118</f>
        <v>1009.7588</v>
      </c>
      <c r="G292" s="157">
        <f>'ЕФЕКТИВНІСТЬ І півріччя 2020'!N118</f>
        <v>6</v>
      </c>
      <c r="H292" s="64">
        <f>'ЕФЕКТИВНІСТЬ І півріччя 2020'!R118</f>
        <v>0.45</v>
      </c>
      <c r="I292" s="64">
        <f>'ЕФЕКТИВНІСТЬ І півріччя 2020'!Q118</f>
        <v>-1.1099999999999999</v>
      </c>
      <c r="K292" s="23">
        <f>'ЕФЕКТИВНІСТЬ І півріччя 2020'!U118</f>
        <v>0</v>
      </c>
      <c r="L292" s="111">
        <f>'ЕФЕКТИВНІСТЬ І півріччя 2020'!V118</f>
        <v>0</v>
      </c>
      <c r="M292" s="23">
        <f>'ЕФЕКТИВНІСТЬ І півріччя 2020'!W118</f>
        <v>0</v>
      </c>
      <c r="N292" s="17" t="str">
        <f>'ЕФЕКТИВНІСТЬ І півріччя 2020'!X118</f>
        <v>ВА</v>
      </c>
    </row>
    <row r="293" spans="2:14" outlineLevel="1" x14ac:dyDescent="0.25">
      <c r="B293" s="2">
        <f>'ЕФЕКТИВНІСТЬ І півріччя 2020'!B119</f>
        <v>82</v>
      </c>
      <c r="C293" s="164" t="str">
        <f>'ЕФЕКТИВНІСТЬ І півріччя 2020'!C119</f>
        <v xml:space="preserve">Енергодарський окружний суд </v>
      </c>
      <c r="E293" s="157">
        <f>'ЕФЕКТИВНІСТЬ І півріччя 2020'!K119</f>
        <v>10193.30406</v>
      </c>
      <c r="F293" s="158">
        <f>'ЕФЕКТИВНІСТЬ І півріччя 2020'!E119</f>
        <v>1610.5553</v>
      </c>
      <c r="G293" s="157">
        <f>'ЕФЕКТИВНІСТЬ І півріччя 2020'!N119</f>
        <v>9</v>
      </c>
      <c r="H293" s="64">
        <f>'ЕФЕКТИВНІСТЬ І півріччя 2020'!R119</f>
        <v>0.57999999999999996</v>
      </c>
      <c r="I293" s="64">
        <f>'ЕФЕКТИВНІСТЬ І півріччя 2020'!Q119</f>
        <v>-8.9999999999999983E-2</v>
      </c>
      <c r="K293" s="23">
        <f>'ЕФЕКТИВНІСТЬ І півріччя 2020'!U119</f>
        <v>0</v>
      </c>
      <c r="L293" s="111">
        <f>'ЕФЕКТИВНІСТЬ І півріччя 2020'!V119</f>
        <v>0</v>
      </c>
      <c r="M293" s="23">
        <f>'ЕФЕКТИВНІСТЬ І півріччя 2020'!W119</f>
        <v>0</v>
      </c>
      <c r="N293" s="17" t="str">
        <f>'ЕФЕКТИВНІСТЬ І півріччя 2020'!X119</f>
        <v>ВА</v>
      </c>
    </row>
    <row r="294" spans="2:14" outlineLevel="1" x14ac:dyDescent="0.25">
      <c r="B294" s="2">
        <f>'ЕФЕКТИВНІСТЬ І півріччя 2020'!B120</f>
        <v>83</v>
      </c>
      <c r="C294" s="164" t="str">
        <f>'ЕФЕКТИВНІСТЬ І півріччя 2020'!C120</f>
        <v xml:space="preserve">Мелітопольський окружний суд </v>
      </c>
      <c r="E294" s="157">
        <f>'ЕФЕКТИВНІСТЬ І півріччя 2020'!K120</f>
        <v>23423.596670000003</v>
      </c>
      <c r="F294" s="158">
        <f>'ЕФЕКТИВНІСТЬ І півріччя 2020'!E120</f>
        <v>2977.1022000000003</v>
      </c>
      <c r="G294" s="157">
        <f>'ЕФЕКТИВНІСТЬ І півріччя 2020'!N120</f>
        <v>21.9</v>
      </c>
      <c r="H294" s="64">
        <f>'ЕФЕКТИВНІСТЬ І півріччя 2020'!R120</f>
        <v>0.22999999999999998</v>
      </c>
      <c r="I294" s="64">
        <f>'ЕФЕКТИВНІСТЬ І півріччя 2020'!Q120</f>
        <v>-0.30000000000000004</v>
      </c>
      <c r="K294" s="23">
        <f>'ЕФЕКТИВНІСТЬ І півріччя 2020'!U120</f>
        <v>0</v>
      </c>
      <c r="L294" s="111">
        <f>'ЕФЕКТИВНІСТЬ І півріччя 2020'!V120</f>
        <v>0</v>
      </c>
      <c r="M294" s="23">
        <f>'ЕФЕКТИВНІСТЬ І півріччя 2020'!W120</f>
        <v>0</v>
      </c>
      <c r="N294" s="17" t="str">
        <f>'ЕФЕКТИВНІСТЬ І півріччя 2020'!X120</f>
        <v>ВА</v>
      </c>
    </row>
    <row r="295" spans="2:14" outlineLevel="1" x14ac:dyDescent="0.25">
      <c r="B295" s="2">
        <f>'ЕФЕКТИВНІСТЬ І півріччя 2020'!B121</f>
        <v>84</v>
      </c>
      <c r="C295" s="164" t="str">
        <f>'ЕФЕКТИВНІСТЬ І півріччя 2020'!C121</f>
        <v>Оріхівський окружний суд</v>
      </c>
      <c r="E295" s="157">
        <f>'ЕФЕКТИВНІСТЬ І півріччя 2020'!K121</f>
        <v>8826.4555099999998</v>
      </c>
      <c r="F295" s="158">
        <f>'ЕФЕКТИВНІСТЬ І півріччя 2020'!E121</f>
        <v>894.41830000000004</v>
      </c>
      <c r="G295" s="157">
        <f>'ЕФЕКТИВНІСТЬ І півріччя 2020'!N121</f>
        <v>8</v>
      </c>
      <c r="H295" s="64">
        <f>'ЕФЕКТИВНІСТЬ І півріччя 2020'!R121</f>
        <v>-2.0000000000000018E-2</v>
      </c>
      <c r="I295" s="64">
        <f>'ЕФЕКТИВНІСТЬ І півріччя 2020'!Q121</f>
        <v>-0.7</v>
      </c>
      <c r="K295" s="23">
        <f>'ЕФЕКТИВНІСТЬ І півріччя 2020'!U121</f>
        <v>0</v>
      </c>
      <c r="L295" s="111">
        <f>'ЕФЕКТИВНІСТЬ І півріччя 2020'!V121</f>
        <v>0</v>
      </c>
      <c r="M295" s="23" t="str">
        <f>'ЕФЕКТИВНІСТЬ І півріччя 2020'!W121</f>
        <v>ВВ</v>
      </c>
      <c r="N295" s="17">
        <f>'ЕФЕКТИВНІСТЬ І півріччя 2020'!X121</f>
        <v>0</v>
      </c>
    </row>
    <row r="296" spans="2:14" outlineLevel="1" x14ac:dyDescent="0.25">
      <c r="B296" s="2">
        <f>'ЕФЕКТИВНІСТЬ І півріччя 2020'!B122</f>
        <v>85</v>
      </c>
      <c r="C296" s="164" t="str">
        <f>'ЕФЕКТИВНІСТЬ І півріччя 2020'!C122</f>
        <v xml:space="preserve">Пологівський окружний суд </v>
      </c>
      <c r="E296" s="157">
        <f>'ЕФЕКТИВНІСТЬ І півріччя 2020'!K122</f>
        <v>8991.0271099999991</v>
      </c>
      <c r="F296" s="158">
        <f>'ЕФЕКТИВНІСТЬ І півріччя 2020'!E122</f>
        <v>704.77330000000006</v>
      </c>
      <c r="G296" s="157">
        <f>'ЕФЕКТИВНІСТЬ І півріччя 2020'!N122</f>
        <v>8.9</v>
      </c>
      <c r="H296" s="64">
        <f>'ЕФЕКТИВНІСТЬ І півріччя 2020'!R122</f>
        <v>-0.38999999999999996</v>
      </c>
      <c r="I296" s="64">
        <f>'ЕФЕКТИВНІСТЬ І півріччя 2020'!Q122</f>
        <v>-0.24000000000000005</v>
      </c>
      <c r="K296" s="23">
        <f>'ЕФЕКТИВНІСТЬ І півріччя 2020'!U122</f>
        <v>0</v>
      </c>
      <c r="L296" s="111">
        <f>'ЕФЕКТИВНІСТЬ І півріччя 2020'!V122</f>
        <v>0</v>
      </c>
      <c r="M296" s="23" t="str">
        <f>'ЕФЕКТИВНІСТЬ І півріччя 2020'!W122</f>
        <v>ВВ</v>
      </c>
      <c r="N296" s="17">
        <f>'ЕФЕКТИВНІСТЬ І півріччя 2020'!X122</f>
        <v>0</v>
      </c>
    </row>
    <row r="297" spans="2:14" outlineLevel="1" x14ac:dyDescent="0.25">
      <c r="B297" s="2">
        <f>'ЕФЕКТИВНІСТЬ І півріччя 2020'!B123</f>
        <v>86</v>
      </c>
      <c r="C297" s="164" t="str">
        <f>'ЕФЕКТИВНІСТЬ І півріччя 2020'!C123</f>
        <v xml:space="preserve">Приморський окружний суд </v>
      </c>
      <c r="E297" s="157">
        <f>'ЕФЕКТИВНІСТЬ І півріччя 2020'!K123</f>
        <v>6494.2443600000006</v>
      </c>
      <c r="F297" s="158">
        <f>'ЕФЕКТИВНІСТЬ І півріччя 2020'!E123</f>
        <v>570.43409999999994</v>
      </c>
      <c r="G297" s="157">
        <f>'ЕФЕКТИВНІСТЬ І півріччя 2020'!N123</f>
        <v>5</v>
      </c>
      <c r="H297" s="64">
        <f>'ЕФЕКТИВНІСТЬ І півріччя 2020'!R123</f>
        <v>-0.10999999999999999</v>
      </c>
      <c r="I297" s="64">
        <f>'ЕФЕКТИВНІСТЬ І півріччя 2020'!Q123</f>
        <v>-0.36000000000000004</v>
      </c>
      <c r="K297" s="23">
        <f>'ЕФЕКТИВНІСТЬ І півріччя 2020'!U123</f>
        <v>0</v>
      </c>
      <c r="L297" s="111">
        <f>'ЕФЕКТИВНІСТЬ І півріччя 2020'!V123</f>
        <v>0</v>
      </c>
      <c r="M297" s="23" t="str">
        <f>'ЕФЕКТИВНІСТЬ І півріччя 2020'!W123</f>
        <v>ВВ</v>
      </c>
      <c r="N297" s="17">
        <f>'ЕФЕКТИВНІСТЬ І півріччя 2020'!X123</f>
        <v>0</v>
      </c>
    </row>
    <row r="298" spans="2:14" outlineLevel="1" x14ac:dyDescent="0.25">
      <c r="B298" s="2">
        <f>'ЕФЕКТИВНІСТЬ І півріччя 2020'!B124</f>
        <v>87</v>
      </c>
      <c r="C298" s="164" t="str">
        <f>'ЕФЕКТИВНІСТЬ І півріччя 2020'!C124</f>
        <v xml:space="preserve">Токмацький окружний суд </v>
      </c>
      <c r="E298" s="157">
        <f>'ЕФЕКТИВНІСТЬ І півріччя 2020'!K124</f>
        <v>10014.354120000002</v>
      </c>
      <c r="F298" s="158">
        <f>'ЕФЕКТИВНІСТЬ І півріччя 2020'!E124</f>
        <v>865.85230000000001</v>
      </c>
      <c r="G298" s="157">
        <f>'ЕФЕКТИВНІСТЬ І півріччя 2020'!N124</f>
        <v>11</v>
      </c>
      <c r="H298" s="64">
        <f>'ЕФЕКТИВНІСТЬ І півріччя 2020'!R124</f>
        <v>-0.30999999999999994</v>
      </c>
      <c r="I298" s="64">
        <f>'ЕФЕКТИВНІСТЬ І півріччя 2020'!Q124</f>
        <v>2.9999999999999985E-2</v>
      </c>
      <c r="K298" s="23" t="str">
        <f>'ЕФЕКТИВНІСТЬ І півріччя 2020'!U124</f>
        <v>АВ</v>
      </c>
      <c r="L298" s="111">
        <f>'ЕФЕКТИВНІСТЬ І півріччя 2020'!V124</f>
        <v>0</v>
      </c>
      <c r="M298" s="23">
        <f>'ЕФЕКТИВНІСТЬ І півріччя 2020'!W124</f>
        <v>0</v>
      </c>
      <c r="N298" s="17">
        <f>'ЕФЕКТИВНІСТЬ І півріччя 2020'!X124</f>
        <v>0</v>
      </c>
    </row>
    <row r="299" spans="2:14" outlineLevel="1" x14ac:dyDescent="0.25">
      <c r="B299" s="2">
        <f>'ЕФЕКТИВНІСТЬ І півріччя 2020'!B125</f>
        <v>88</v>
      </c>
      <c r="C299" s="164" t="str">
        <f>'ЕФЕКТИВНІСТЬ І півріччя 2020'!C125</f>
        <v>Перший окружний суд м.Запоріжжя</v>
      </c>
      <c r="E299" s="157">
        <f>'ЕФЕКТИВНІСТЬ І півріччя 2020'!K125</f>
        <v>17358.552169999999</v>
      </c>
      <c r="F299" s="158">
        <f>'ЕФЕКТИВНІСТЬ І півріччя 2020'!E125</f>
        <v>2403.1142</v>
      </c>
      <c r="G299" s="157">
        <f>'ЕФЕКТИВНІСТЬ І півріччя 2020'!N125</f>
        <v>15.8</v>
      </c>
      <c r="H299" s="64">
        <f>'ЕФЕКТИВНІСТЬ І півріччя 2020'!R125</f>
        <v>0.37</v>
      </c>
      <c r="I299" s="64">
        <f>'ЕФЕКТИВНІСТЬ І півріччя 2020'!Q125</f>
        <v>-0.28999999999999998</v>
      </c>
      <c r="K299" s="23">
        <f>'ЕФЕКТИВНІСТЬ І півріччя 2020'!U125</f>
        <v>0</v>
      </c>
      <c r="L299" s="111">
        <f>'ЕФЕКТИВНІСТЬ І півріччя 2020'!V125</f>
        <v>0</v>
      </c>
      <c r="M299" s="23">
        <f>'ЕФЕКТИВНІСТЬ І півріччя 2020'!W125</f>
        <v>0</v>
      </c>
      <c r="N299" s="17" t="str">
        <f>'ЕФЕКТИВНІСТЬ І півріччя 2020'!X125</f>
        <v>ВА</v>
      </c>
    </row>
    <row r="300" spans="2:14" outlineLevel="1" x14ac:dyDescent="0.25">
      <c r="B300" s="2">
        <f>'ЕФЕКТИВНІСТЬ І півріччя 2020'!B126</f>
        <v>89</v>
      </c>
      <c r="C300" s="164" t="str">
        <f>'ЕФЕКТИВНІСТЬ І півріччя 2020'!C126</f>
        <v xml:space="preserve">Другий окружний суд м.Запоріжжя </v>
      </c>
      <c r="E300" s="157">
        <f>'ЕФЕКТИВНІСТЬ І півріччя 2020'!K126</f>
        <v>22248.301670000001</v>
      </c>
      <c r="F300" s="158">
        <f>'ЕФЕКТИВНІСТЬ І півріччя 2020'!E126</f>
        <v>2842.1001000000001</v>
      </c>
      <c r="G300" s="157">
        <f>'ЕФЕКТИВНІСТЬ І півріччя 2020'!N126</f>
        <v>18.399999999999999</v>
      </c>
      <c r="H300" s="64">
        <f>'ЕФЕКТИВНІСТЬ І півріччя 2020'!R126</f>
        <v>0.33999999999999997</v>
      </c>
      <c r="I300" s="64">
        <f>'ЕФЕКТИВНІСТЬ І півріччя 2020'!Q126</f>
        <v>-0.56000000000000005</v>
      </c>
      <c r="K300" s="23">
        <f>'ЕФЕКТИВНІСТЬ І півріччя 2020'!U126</f>
        <v>0</v>
      </c>
      <c r="L300" s="111">
        <f>'ЕФЕКТИВНІСТЬ І півріччя 2020'!V126</f>
        <v>0</v>
      </c>
      <c r="M300" s="23">
        <f>'ЕФЕКТИВНІСТЬ І півріччя 2020'!W126</f>
        <v>0</v>
      </c>
      <c r="N300" s="17" t="str">
        <f>'ЕФЕКТИВНІСТЬ І півріччя 2020'!X126</f>
        <v>ВА</v>
      </c>
    </row>
    <row r="301" spans="2:14" outlineLevel="1" x14ac:dyDescent="0.25">
      <c r="B301" s="2">
        <f>'ЕФЕКТИВНІСТЬ І півріччя 2020'!B127</f>
        <v>90</v>
      </c>
      <c r="C301" s="164" t="str">
        <f>'ЕФЕКТИВНІСТЬ І півріччя 2020'!C127</f>
        <v>Третій окружний суд м.Запоріжжя</v>
      </c>
      <c r="E301" s="157">
        <f>'ЕФЕКТИВНІСТЬ І півріччя 2020'!K127</f>
        <v>19132.726079999997</v>
      </c>
      <c r="F301" s="158">
        <f>'ЕФЕКТИВНІСТЬ І півріччя 2020'!E127</f>
        <v>3721.1601000000001</v>
      </c>
      <c r="G301" s="157">
        <f>'ЕФЕКТИВНІСТЬ І півріччя 2020'!N127</f>
        <v>17</v>
      </c>
      <c r="H301" s="64">
        <f>'ЕФЕКТИВНІСТЬ І півріччя 2020'!R127</f>
        <v>0.87000000000000011</v>
      </c>
      <c r="I301" s="64">
        <f>'ЕФЕКТИВНІСТЬ І півріччя 2020'!Q127</f>
        <v>-0.4</v>
      </c>
      <c r="K301" s="23">
        <f>'ЕФЕКТИВНІСТЬ І півріччя 2020'!U127</f>
        <v>0</v>
      </c>
      <c r="L301" s="111">
        <f>'ЕФЕКТИВНІСТЬ І півріччя 2020'!V127</f>
        <v>0</v>
      </c>
      <c r="M301" s="23">
        <f>'ЕФЕКТИВНІСТЬ І півріччя 2020'!W127</f>
        <v>0</v>
      </c>
      <c r="N301" s="17" t="str">
        <f>'ЕФЕКТИВНІСТЬ І півріччя 2020'!X127</f>
        <v>ВА</v>
      </c>
    </row>
    <row r="302" spans="2:14" outlineLevel="1" x14ac:dyDescent="0.25">
      <c r="B302" s="2">
        <f>'ЕФЕКТИВНІСТЬ І півріччя 2020'!B128</f>
        <v>91</v>
      </c>
      <c r="C302" s="164" t="str">
        <f>'ЕФЕКТИВНІСТЬ І півріччя 2020'!C128</f>
        <v>Четвертий окружний суд м.Запоріжжя</v>
      </c>
      <c r="E302" s="157">
        <f>'ЕФЕКТИВНІСТЬ І півріччя 2020'!K128</f>
        <v>15329.73647</v>
      </c>
      <c r="F302" s="158">
        <f>'ЕФЕКТИВНІСТЬ І півріччя 2020'!E128</f>
        <v>1964.5771</v>
      </c>
      <c r="G302" s="157">
        <f>'ЕФЕКТИВНІСТЬ І півріччя 2020'!N128</f>
        <v>14</v>
      </c>
      <c r="H302" s="64">
        <f>'ЕФЕКТИВНІСТЬ І півріччя 2020'!R128</f>
        <v>0.27</v>
      </c>
      <c r="I302" s="64">
        <f>'ЕФЕКТИВНІСТЬ І півріччя 2020'!Q128</f>
        <v>-0.14000000000000001</v>
      </c>
      <c r="J302" s="495"/>
      <c r="K302" s="23">
        <f>'ЕФЕКТИВНІСТЬ І півріччя 2020'!U128</f>
        <v>0</v>
      </c>
      <c r="L302" s="111">
        <f>'ЕФЕКТИВНІСТЬ І півріччя 2020'!V128</f>
        <v>0</v>
      </c>
      <c r="M302" s="23">
        <f>'ЕФЕКТИВНІСТЬ І півріччя 2020'!W128</f>
        <v>0</v>
      </c>
      <c r="N302" s="17" t="str">
        <f>'ЕФЕКТИВНІСТЬ І півріччя 2020'!X128</f>
        <v>ВА</v>
      </c>
    </row>
    <row r="303" spans="2:14" outlineLevel="1" x14ac:dyDescent="0.25">
      <c r="B303" s="123"/>
      <c r="C303" s="172"/>
      <c r="D303" s="496"/>
      <c r="E303" s="493"/>
      <c r="F303" s="160"/>
      <c r="G303" s="493"/>
      <c r="H303" s="161"/>
      <c r="I303" s="161"/>
      <c r="J303" s="496"/>
      <c r="K303" s="131"/>
      <c r="L303" s="129"/>
      <c r="M303" s="131"/>
      <c r="N303" s="124"/>
    </row>
    <row r="304" spans="2:14" outlineLevel="1" x14ac:dyDescent="0.25">
      <c r="B304" s="123"/>
      <c r="C304" s="172"/>
      <c r="D304" s="496"/>
      <c r="E304" s="493"/>
      <c r="F304" s="160"/>
      <c r="G304" s="493"/>
      <c r="H304" s="161"/>
      <c r="I304" s="161"/>
      <c r="J304" s="496"/>
      <c r="K304" s="131"/>
      <c r="L304" s="129"/>
      <c r="M304" s="131"/>
      <c r="N304" s="124"/>
    </row>
    <row r="305" spans="2:14" outlineLevel="1" x14ac:dyDescent="0.25">
      <c r="B305" s="123"/>
      <c r="C305" s="172"/>
      <c r="D305" s="496"/>
      <c r="E305" s="493"/>
      <c r="F305" s="160"/>
      <c r="G305" s="493"/>
      <c r="H305" s="161"/>
      <c r="I305" s="161"/>
      <c r="J305" s="496"/>
      <c r="K305" s="131"/>
      <c r="L305" s="129"/>
      <c r="M305" s="131"/>
      <c r="N305" s="124"/>
    </row>
    <row r="306" spans="2:14" outlineLevel="1" x14ac:dyDescent="0.25">
      <c r="B306" s="123"/>
      <c r="C306" s="172"/>
      <c r="D306" s="496"/>
      <c r="E306" s="493"/>
      <c r="F306" s="160"/>
      <c r="G306" s="493"/>
      <c r="H306" s="161"/>
      <c r="I306" s="161"/>
      <c r="J306" s="496"/>
      <c r="K306" s="131"/>
      <c r="L306" s="129"/>
      <c r="M306" s="131"/>
      <c r="N306" s="124"/>
    </row>
    <row r="307" spans="2:14" outlineLevel="1" x14ac:dyDescent="0.25">
      <c r="B307" s="123"/>
      <c r="C307" s="172"/>
      <c r="D307" s="496"/>
      <c r="E307" s="493"/>
      <c r="F307" s="160"/>
      <c r="G307" s="493"/>
      <c r="H307" s="161"/>
      <c r="I307" s="161"/>
      <c r="J307" s="496"/>
      <c r="K307" s="131"/>
      <c r="L307" s="129"/>
      <c r="M307" s="131"/>
      <c r="N307" s="124"/>
    </row>
    <row r="308" spans="2:14" outlineLevel="1" x14ac:dyDescent="0.25">
      <c r="B308" s="123"/>
      <c r="C308" s="172"/>
      <c r="D308" s="496"/>
      <c r="E308" s="493"/>
      <c r="F308" s="160"/>
      <c r="G308" s="493"/>
      <c r="H308" s="161"/>
      <c r="I308" s="161"/>
      <c r="J308" s="496"/>
      <c r="K308" s="131"/>
      <c r="L308" s="129"/>
      <c r="M308" s="131"/>
      <c r="N308" s="124"/>
    </row>
    <row r="309" spans="2:14" outlineLevel="1" x14ac:dyDescent="0.25">
      <c r="B309" s="123"/>
      <c r="C309" s="172"/>
      <c r="D309" s="496"/>
      <c r="E309" s="493"/>
      <c r="F309" s="160"/>
      <c r="G309" s="493"/>
      <c r="H309" s="161"/>
      <c r="I309" s="161"/>
      <c r="J309" s="496"/>
      <c r="K309" s="131"/>
      <c r="L309" s="129"/>
      <c r="M309" s="131"/>
      <c r="N309" s="124"/>
    </row>
    <row r="310" spans="2:14" outlineLevel="1" x14ac:dyDescent="0.25">
      <c r="B310" s="123"/>
      <c r="C310" s="172"/>
      <c r="D310" s="496"/>
      <c r="E310" s="493"/>
      <c r="F310" s="160"/>
      <c r="G310" s="493"/>
      <c r="H310" s="161"/>
      <c r="I310" s="161"/>
      <c r="J310" s="496"/>
      <c r="K310" s="131"/>
      <c r="L310" s="129"/>
      <c r="M310" s="131"/>
      <c r="N310" s="124"/>
    </row>
    <row r="311" spans="2:14" outlineLevel="1" x14ac:dyDescent="0.25">
      <c r="B311" s="123"/>
      <c r="C311" s="172"/>
      <c r="D311" s="496"/>
      <c r="E311" s="493"/>
      <c r="F311" s="160"/>
      <c r="G311" s="493"/>
      <c r="H311" s="161"/>
      <c r="I311" s="161"/>
      <c r="J311" s="496"/>
      <c r="K311" s="131"/>
      <c r="L311" s="129"/>
      <c r="M311" s="131"/>
      <c r="N311" s="124"/>
    </row>
    <row r="312" spans="2:14" outlineLevel="1" x14ac:dyDescent="0.25">
      <c r="B312" s="123"/>
      <c r="C312" s="172"/>
      <c r="D312" s="496"/>
      <c r="E312" s="493"/>
      <c r="F312" s="160"/>
      <c r="G312" s="493"/>
      <c r="H312" s="161"/>
      <c r="I312" s="161"/>
      <c r="J312" s="496"/>
      <c r="K312" s="131"/>
      <c r="L312" s="129"/>
      <c r="M312" s="131"/>
      <c r="N312" s="124"/>
    </row>
    <row r="313" spans="2:14" outlineLevel="1" x14ac:dyDescent="0.25">
      <c r="B313" s="123"/>
      <c r="C313" s="172"/>
      <c r="D313" s="496"/>
      <c r="E313" s="493"/>
      <c r="F313" s="160"/>
      <c r="G313" s="493"/>
      <c r="H313" s="161"/>
      <c r="I313" s="161"/>
      <c r="J313" s="496"/>
      <c r="K313" s="131"/>
      <c r="L313" s="129"/>
      <c r="M313" s="131"/>
      <c r="N313" s="124"/>
    </row>
    <row r="314" spans="2:14" outlineLevel="1" x14ac:dyDescent="0.25">
      <c r="B314" s="123"/>
      <c r="C314" s="172"/>
      <c r="D314" s="496"/>
      <c r="E314" s="493"/>
      <c r="F314" s="160"/>
      <c r="G314" s="493"/>
      <c r="H314" s="161"/>
      <c r="I314" s="161"/>
      <c r="J314" s="496"/>
      <c r="K314" s="131"/>
      <c r="L314" s="129"/>
      <c r="M314" s="131"/>
      <c r="N314" s="124"/>
    </row>
    <row r="315" spans="2:14" outlineLevel="1" x14ac:dyDescent="0.25">
      <c r="B315" s="123"/>
      <c r="C315" s="172"/>
      <c r="D315" s="496"/>
      <c r="E315" s="493"/>
      <c r="F315" s="160"/>
      <c r="G315" s="493"/>
      <c r="H315" s="161"/>
      <c r="I315" s="161"/>
      <c r="J315" s="496"/>
      <c r="K315" s="131"/>
      <c r="L315" s="129"/>
      <c r="M315" s="131"/>
      <c r="N315" s="124"/>
    </row>
    <row r="316" spans="2:14" outlineLevel="1" x14ac:dyDescent="0.25">
      <c r="B316" s="123"/>
      <c r="C316" s="172"/>
      <c r="D316" s="496"/>
      <c r="E316" s="493"/>
      <c r="F316" s="160"/>
      <c r="G316" s="493"/>
      <c r="H316" s="161"/>
      <c r="I316" s="161"/>
      <c r="J316" s="496"/>
      <c r="K316" s="131"/>
      <c r="L316" s="129"/>
      <c r="M316" s="131"/>
      <c r="N316" s="124"/>
    </row>
    <row r="317" spans="2:14" outlineLevel="1" x14ac:dyDescent="0.25">
      <c r="B317" s="123"/>
      <c r="C317" s="172"/>
      <c r="D317" s="496"/>
      <c r="E317" s="493"/>
      <c r="F317" s="160"/>
      <c r="G317" s="493"/>
      <c r="H317" s="161"/>
      <c r="I317" s="161"/>
      <c r="J317" s="496"/>
      <c r="K317" s="131"/>
      <c r="L317" s="129"/>
      <c r="M317" s="131"/>
      <c r="N317" s="124"/>
    </row>
    <row r="318" spans="2:14" x14ac:dyDescent="0.25">
      <c r="C318" s="173" t="s">
        <v>48</v>
      </c>
      <c r="E318" s="76"/>
      <c r="F318" s="76"/>
      <c r="G318" s="76"/>
      <c r="H318" s="76"/>
      <c r="I318" s="76"/>
      <c r="K318" s="76"/>
      <c r="L318" s="76"/>
      <c r="M318" s="76"/>
      <c r="N318" s="76"/>
    </row>
    <row r="319" spans="2:14" ht="26.25" customHeight="1" outlineLevel="2" x14ac:dyDescent="0.25">
      <c r="B319" s="2">
        <f>'ЕФЕКТИВНІСТЬ І півріччя 2020'!B129</f>
        <v>92</v>
      </c>
      <c r="C319" s="164" t="str">
        <f>'ЕФЕКТИВНІСТЬ І півріччя 2020'!C129</f>
        <v>Галицький окружний суд</v>
      </c>
      <c r="E319" s="157">
        <f>'ЕФЕКТИВНІСТЬ І півріччя 2020'!K129</f>
        <v>6850.2704699999995</v>
      </c>
      <c r="F319" s="158">
        <f>'ЕФЕКТИВНІСТЬ І півріччя 2020'!E129</f>
        <v>707.96910000000003</v>
      </c>
      <c r="G319" s="157">
        <f>'ЕФЕКТИВНІСТЬ І півріччя 2020'!N129</f>
        <v>5</v>
      </c>
      <c r="H319" s="64">
        <f>'ЕФЕКТИВНІСТЬ І півріччя 2020'!R129</f>
        <v>0.16</v>
      </c>
      <c r="I319" s="64">
        <f>'ЕФЕКТИВНІСТЬ І півріччя 2020'!Q129</f>
        <v>-0.30999999999999994</v>
      </c>
      <c r="K319" s="23">
        <f>'ЕФЕКТИВНІСТЬ І півріччя 2020'!U129</f>
        <v>0</v>
      </c>
      <c r="L319" s="111">
        <f>'ЕФЕКТИВНІСТЬ І півріччя 2020'!V129</f>
        <v>0</v>
      </c>
      <c r="M319" s="23">
        <f>'ЕФЕКТИВНІСТЬ І півріччя 2020'!W129</f>
        <v>0</v>
      </c>
      <c r="N319" s="17" t="str">
        <f>'ЕФЕКТИВНІСТЬ І півріччя 2020'!X129</f>
        <v>ВА</v>
      </c>
    </row>
    <row r="320" spans="2:14" ht="26.25" customHeight="1" outlineLevel="2" x14ac:dyDescent="0.25">
      <c r="B320" s="2">
        <f>'ЕФЕКТИВНІСТЬ І півріччя 2020'!B130</f>
        <v>93</v>
      </c>
      <c r="C320" s="164" t="str">
        <f>'ЕФЕКТИВНІСТЬ І півріччя 2020'!C130</f>
        <v>Городенківський окружний суд</v>
      </c>
      <c r="E320" s="157">
        <f>'ЕФЕКТИВНІСТЬ І півріччя 2020'!K130</f>
        <v>7377.9492099999998</v>
      </c>
      <c r="F320" s="158">
        <f>'ЕФЕКТИВНІСТЬ І півріччя 2020'!E130</f>
        <v>739.79960000000005</v>
      </c>
      <c r="G320" s="157">
        <f>'ЕФЕКТИВНІСТЬ І півріччя 2020'!N130</f>
        <v>5.5</v>
      </c>
      <c r="H320" s="64">
        <f>'ЕФЕКТИВНІСТЬ І півріччя 2020'!R130</f>
        <v>9.9999999999999978E-2</v>
      </c>
      <c r="I320" s="64">
        <f>'ЕФЕКТИВНІСТЬ І півріччя 2020'!Q130</f>
        <v>-0.3</v>
      </c>
      <c r="K320" s="23">
        <f>'ЕФЕКТИВНІСТЬ І півріччя 2020'!U130</f>
        <v>0</v>
      </c>
      <c r="L320" s="111">
        <f>'ЕФЕКТИВНІСТЬ І півріччя 2020'!V130</f>
        <v>0</v>
      </c>
      <c r="M320" s="23">
        <f>'ЕФЕКТИВНІСТЬ І півріччя 2020'!W130</f>
        <v>0</v>
      </c>
      <c r="N320" s="17" t="str">
        <f>'ЕФЕКТИВНІСТЬ І півріччя 2020'!X130</f>
        <v>ВА</v>
      </c>
    </row>
    <row r="321" spans="2:15" ht="26.25" customHeight="1" outlineLevel="2" x14ac:dyDescent="0.25">
      <c r="B321" s="2">
        <f>'ЕФЕКТИВНІСТЬ І півріччя 2020'!B131</f>
        <v>94</v>
      </c>
      <c r="C321" s="164" t="str">
        <f>'ЕФЕКТИВНІСТЬ І півріччя 2020'!C131</f>
        <v>Долинський окружний суд</v>
      </c>
      <c r="E321" s="157">
        <f>'ЕФЕКТИВНІСТЬ І півріччя 2020'!K131</f>
        <v>14807.715</v>
      </c>
      <c r="F321" s="158">
        <f>'ЕФЕКТИВНІСТЬ І півріччя 2020'!E131</f>
        <v>767.03440000000001</v>
      </c>
      <c r="G321" s="157">
        <f>'ЕФЕКТИВНІСТЬ І півріччя 2020'!N131</f>
        <v>11.5</v>
      </c>
      <c r="H321" s="64">
        <f>'ЕФЕКТИВНІСТЬ І півріччя 2020'!R131</f>
        <v>-0.87</v>
      </c>
      <c r="I321" s="64">
        <f>'ЕФЕКТИВНІСТЬ І півріччя 2020'!Q131</f>
        <v>-0.22000000000000006</v>
      </c>
      <c r="K321" s="23">
        <f>'ЕФЕКТИВНІСТЬ І півріччя 2020'!U131</f>
        <v>0</v>
      </c>
      <c r="L321" s="111">
        <f>'ЕФЕКТИВНІСТЬ І півріччя 2020'!V131</f>
        <v>0</v>
      </c>
      <c r="M321" s="23" t="str">
        <f>'ЕФЕКТИВНІСТЬ І півріччя 2020'!W131</f>
        <v>ВВ</v>
      </c>
      <c r="N321" s="17">
        <f>'ЕФЕКТИВНІСТЬ І півріччя 2020'!X131</f>
        <v>0</v>
      </c>
    </row>
    <row r="322" spans="2:15" ht="26.25" customHeight="1" outlineLevel="2" x14ac:dyDescent="0.25">
      <c r="B322" s="2">
        <f>'ЕФЕКТИВНІСТЬ І півріччя 2020'!B132</f>
        <v>95</v>
      </c>
      <c r="C322" s="164" t="str">
        <f>'ЕФЕКТИВНІСТЬ І півріччя 2020'!C132</f>
        <v>Калуський окружний суд</v>
      </c>
      <c r="E322" s="157">
        <f>'ЕФЕКТИВНІСТЬ І півріччя 2020'!K132</f>
        <v>8222.7801600000003</v>
      </c>
      <c r="F322" s="158">
        <f>'ЕФЕКТИВНІСТЬ І півріччя 2020'!E132</f>
        <v>877.70180000000005</v>
      </c>
      <c r="G322" s="157">
        <f>'ЕФЕКТИВНІСТЬ І півріччя 2020'!N132</f>
        <v>6</v>
      </c>
      <c r="H322" s="64">
        <f>'ЕФЕКТИВНІСТЬ І півріччя 2020'!R132</f>
        <v>0.2</v>
      </c>
      <c r="I322" s="64">
        <f>'ЕФЕКТИВНІСТЬ І півріччя 2020'!Q132</f>
        <v>2.9999999999999985E-2</v>
      </c>
      <c r="K322" s="23">
        <f>'ЕФЕКТИВНІСТЬ І півріччя 2020'!U132</f>
        <v>0</v>
      </c>
      <c r="L322" s="111" t="str">
        <f>'ЕФЕКТИВНІСТЬ І півріччя 2020'!V132</f>
        <v>АА</v>
      </c>
      <c r="M322" s="23">
        <f>'ЕФЕКТИВНІСТЬ І півріччя 2020'!W132</f>
        <v>0</v>
      </c>
      <c r="N322" s="17">
        <f>'ЕФЕКТИВНІСТЬ І півріччя 2020'!X132</f>
        <v>0</v>
      </c>
    </row>
    <row r="323" spans="2:15" ht="26.25" customHeight="1" outlineLevel="2" x14ac:dyDescent="0.25">
      <c r="B323" s="2">
        <f>'ЕФЕКТИВНІСТЬ І півріччя 2020'!B133</f>
        <v>96</v>
      </c>
      <c r="C323" s="164" t="str">
        <f>'ЕФЕКТИВНІСТЬ І півріччя 2020'!C133</f>
        <v>Коломийський окружний суд</v>
      </c>
      <c r="E323" s="157">
        <f>'ЕФЕКТИВНІСТЬ І півріччя 2020'!K133</f>
        <v>7931.2566899999993</v>
      </c>
      <c r="F323" s="158">
        <f>'ЕФЕКТИВНІСТЬ І півріччя 2020'!E133</f>
        <v>1045.2094</v>
      </c>
      <c r="G323" s="157">
        <f>'ЕФЕКТИВНІСТЬ І півріччя 2020'!N133</f>
        <v>6.5</v>
      </c>
      <c r="H323" s="64">
        <f>'ЕФЕКТИВНІСТЬ І півріччя 2020'!R133</f>
        <v>0.39</v>
      </c>
      <c r="I323" s="64">
        <f>'ЕФЕКТИВНІСТЬ І півріччя 2020'!Q133</f>
        <v>-0.9</v>
      </c>
      <c r="K323" s="23">
        <f>'ЕФЕКТИВНІСТЬ І півріччя 2020'!U133</f>
        <v>0</v>
      </c>
      <c r="L323" s="111">
        <f>'ЕФЕКТИВНІСТЬ І півріччя 2020'!V133</f>
        <v>0</v>
      </c>
      <c r="M323" s="23">
        <f>'ЕФЕКТИВНІСТЬ І півріччя 2020'!W133</f>
        <v>0</v>
      </c>
      <c r="N323" s="17" t="str">
        <f>'ЕФЕКТИВНІСТЬ І півріччя 2020'!X133</f>
        <v>ВА</v>
      </c>
    </row>
    <row r="324" spans="2:15" ht="26.25" customHeight="1" outlineLevel="2" x14ac:dyDescent="0.25">
      <c r="B324" s="2">
        <f>'ЕФЕКТИВНІСТЬ І півріччя 2020'!B134</f>
        <v>97</v>
      </c>
      <c r="C324" s="164" t="str">
        <f>'ЕФЕКТИВНІСТЬ І півріччя 2020'!C134</f>
        <v>Косівський окружний суд</v>
      </c>
      <c r="E324" s="157">
        <f>'ЕФЕКТИВНІСТЬ І півріччя 2020'!K134</f>
        <v>6383.9049899999991</v>
      </c>
      <c r="F324" s="158">
        <f>'ЕФЕКТИВНІСТЬ І півріччя 2020'!E134</f>
        <v>583.02649999999994</v>
      </c>
      <c r="G324" s="157">
        <f>'ЕФЕКТИВНІСТЬ І півріччя 2020'!N134</f>
        <v>4.5</v>
      </c>
      <c r="H324" s="64">
        <f>'ЕФЕКТИВНІСТЬ І півріччя 2020'!R134</f>
        <v>1.0000000000000009E-2</v>
      </c>
      <c r="I324" s="64">
        <f>'ЕФЕКТИВНІСТЬ І півріччя 2020'!Q134</f>
        <v>-0.72000000000000008</v>
      </c>
      <c r="K324" s="23">
        <f>'ЕФЕКТИВНІСТЬ І півріччя 2020'!U134</f>
        <v>0</v>
      </c>
      <c r="L324" s="111">
        <f>'ЕФЕКТИВНІСТЬ І півріччя 2020'!V134</f>
        <v>0</v>
      </c>
      <c r="M324" s="23">
        <f>'ЕФЕКТИВНІСТЬ І півріччя 2020'!W134</f>
        <v>0</v>
      </c>
      <c r="N324" s="17" t="str">
        <f>'ЕФЕКТИВНІСТЬ І півріччя 2020'!X134</f>
        <v>ВА</v>
      </c>
    </row>
    <row r="325" spans="2:15" ht="26.25" customHeight="1" outlineLevel="2" x14ac:dyDescent="0.25">
      <c r="B325" s="2">
        <f>'ЕФЕКТИВНІСТЬ І півріччя 2020'!B135</f>
        <v>98</v>
      </c>
      <c r="C325" s="164" t="str">
        <f>'ЕФЕКТИВНІСТЬ І півріччя 2020'!C135</f>
        <v>Окружний суд міста Івано-Франківська</v>
      </c>
      <c r="E325" s="157">
        <f>'ЕФЕКТИВНІСТЬ І півріччя 2020'!K135</f>
        <v>16361.422849999999</v>
      </c>
      <c r="F325" s="158">
        <f>'ЕФЕКТИВНІСТЬ І півріччя 2020'!E135</f>
        <v>2277.6525999999999</v>
      </c>
      <c r="G325" s="157">
        <f>'ЕФЕКТИВНІСТЬ І півріччя 2020'!N135</f>
        <v>15.5</v>
      </c>
      <c r="H325" s="64">
        <f>'ЕФЕКТИВНІСТЬ І півріччя 2020'!R135</f>
        <v>0.34</v>
      </c>
      <c r="I325" s="64">
        <f>'ЕФЕКТИВНІСТЬ І півріччя 2020'!Q135</f>
        <v>-0.83</v>
      </c>
      <c r="K325" s="23">
        <f>'ЕФЕКТИВНІСТЬ І півріччя 2020'!U135</f>
        <v>0</v>
      </c>
      <c r="L325" s="111">
        <f>'ЕФЕКТИВНІСТЬ І півріччя 2020'!V135</f>
        <v>0</v>
      </c>
      <c r="M325" s="23">
        <f>'ЕФЕКТИВНІСТЬ І півріччя 2020'!W135</f>
        <v>0</v>
      </c>
      <c r="N325" s="17" t="str">
        <f>'ЕФЕКТИВНІСТЬ І півріччя 2020'!X135</f>
        <v>ВА</v>
      </c>
    </row>
    <row r="326" spans="2:15" ht="26.25" customHeight="1" outlineLevel="2" x14ac:dyDescent="0.25">
      <c r="B326" s="2">
        <f>'ЕФЕКТИВНІСТЬ І півріччя 2020'!B136</f>
        <v>99</v>
      </c>
      <c r="C326" s="164" t="str">
        <f>'ЕФЕКТИВНІСТЬ І півріччя 2020'!C136</f>
        <v>Надвірнянський окружний суд</v>
      </c>
      <c r="E326" s="157">
        <f>'ЕФЕКТИВНІСТЬ І півріччя 2020'!K136</f>
        <v>10852.52896</v>
      </c>
      <c r="F326" s="158">
        <f>'ЕФЕКТИВНІСТЬ І півріччя 2020'!E136</f>
        <v>820.99130000000002</v>
      </c>
      <c r="G326" s="157">
        <f>'ЕФЕКТИВНІСТЬ І півріччя 2020'!N136</f>
        <v>7.3</v>
      </c>
      <c r="H326" s="64">
        <f>'ЕФЕКТИВНІСТЬ І півріччя 2020'!R136</f>
        <v>-0.24000000000000002</v>
      </c>
      <c r="I326" s="64">
        <f>'ЕФЕКТИВНІСТЬ І півріччя 2020'!Q136</f>
        <v>-1.39</v>
      </c>
      <c r="K326" s="23">
        <f>'ЕФЕКТИВНІСТЬ І півріччя 2020'!U136</f>
        <v>0</v>
      </c>
      <c r="L326" s="111">
        <f>'ЕФЕКТИВНІСТЬ І півріччя 2020'!V136</f>
        <v>0</v>
      </c>
      <c r="M326" s="23" t="str">
        <f>'ЕФЕКТИВНІСТЬ І півріччя 2020'!W136</f>
        <v>ВВ</v>
      </c>
      <c r="N326" s="17">
        <f>'ЕФЕКТИВНІСТЬ І півріччя 2020'!X136</f>
        <v>0</v>
      </c>
    </row>
    <row r="327" spans="2:15" ht="26.25" customHeight="1" outlineLevel="2" x14ac:dyDescent="0.25">
      <c r="B327" s="2">
        <f>'ЕФЕКТИВНІСТЬ І півріччя 2020'!B137</f>
        <v>100</v>
      </c>
      <c r="C327" s="164" t="str">
        <f>'ЕФЕКТИВНІСТЬ І півріччя 2020'!C137</f>
        <v>Тлумацький окружний суд</v>
      </c>
      <c r="E327" s="157">
        <f>'ЕФЕКТИВНІСТЬ І півріччя 2020'!K137</f>
        <v>6923.2245199999998</v>
      </c>
      <c r="F327" s="158">
        <f>'ЕФЕКТИВНІСТЬ І півріччя 2020'!E137</f>
        <v>648.27300000000002</v>
      </c>
      <c r="G327" s="157">
        <f>'ЕФЕКТИВНІСТЬ І півріччя 2020'!N137</f>
        <v>5.4</v>
      </c>
      <c r="H327" s="64">
        <f>'ЕФЕКТИВНІСТЬ І півріччя 2020'!R137</f>
        <v>-3.0000000000000027E-2</v>
      </c>
      <c r="I327" s="64">
        <f>'ЕФЕКТИВНІСТЬ І півріччя 2020'!Q137</f>
        <v>-0.78</v>
      </c>
      <c r="J327" s="495"/>
      <c r="K327" s="23">
        <f>'ЕФЕКТИВНІСТЬ І півріччя 2020'!U137</f>
        <v>0</v>
      </c>
      <c r="L327" s="111">
        <f>'ЕФЕКТИВНІСТЬ І півріччя 2020'!V137</f>
        <v>0</v>
      </c>
      <c r="M327" s="23" t="str">
        <f>'ЕФЕКТИВНІСТЬ І півріччя 2020'!W137</f>
        <v>ВВ</v>
      </c>
      <c r="N327" s="17">
        <f>'ЕФЕКТИВНІСТЬ І півріччя 2020'!X137</f>
        <v>0</v>
      </c>
    </row>
    <row r="328" spans="2:15" ht="26.25" customHeight="1" outlineLevel="2" x14ac:dyDescent="0.25">
      <c r="B328" s="159"/>
      <c r="C328" s="170"/>
      <c r="D328" s="492"/>
      <c r="E328" s="493"/>
      <c r="F328" s="160"/>
      <c r="G328" s="493"/>
      <c r="H328" s="161"/>
      <c r="I328" s="161"/>
      <c r="J328" s="492"/>
      <c r="K328" s="494"/>
      <c r="L328" s="124"/>
      <c r="M328" s="494"/>
      <c r="N328" s="124"/>
    </row>
    <row r="329" spans="2:15" ht="26.25" customHeight="1" outlineLevel="2" x14ac:dyDescent="0.25">
      <c r="B329" s="159"/>
      <c r="C329" s="170"/>
      <c r="D329" s="492"/>
      <c r="E329" s="493"/>
      <c r="F329" s="160"/>
      <c r="G329" s="493"/>
      <c r="H329" s="161"/>
      <c r="I329" s="161"/>
      <c r="J329" s="492"/>
      <c r="K329" s="494"/>
      <c r="L329" s="124"/>
      <c r="M329" s="494"/>
      <c r="N329" s="124"/>
    </row>
    <row r="330" spans="2:15" ht="26.25" customHeight="1" outlineLevel="2" x14ac:dyDescent="0.25">
      <c r="B330" s="159"/>
      <c r="C330" s="170"/>
      <c r="D330" s="492"/>
      <c r="E330" s="493"/>
      <c r="F330" s="160"/>
      <c r="G330" s="493"/>
      <c r="H330" s="161"/>
      <c r="I330" s="161"/>
      <c r="J330" s="492"/>
      <c r="K330" s="494"/>
      <c r="L330" s="124"/>
      <c r="M330" s="494"/>
      <c r="N330" s="124"/>
    </row>
    <row r="331" spans="2:15" ht="26.25" customHeight="1" outlineLevel="2" x14ac:dyDescent="0.25">
      <c r="B331" s="159"/>
      <c r="C331" s="170"/>
      <c r="D331" s="492"/>
      <c r="E331" s="493"/>
      <c r="F331" s="160"/>
      <c r="G331" s="493"/>
      <c r="H331" s="161"/>
      <c r="I331" s="161"/>
      <c r="J331" s="492"/>
      <c r="K331" s="494"/>
      <c r="L331" s="124"/>
      <c r="M331" s="494"/>
      <c r="N331" s="124"/>
    </row>
    <row r="332" spans="2:15" ht="26.25" customHeight="1" outlineLevel="2" x14ac:dyDescent="0.25">
      <c r="B332" s="159"/>
      <c r="C332" s="170"/>
      <c r="D332" s="492"/>
      <c r="E332" s="493"/>
      <c r="F332" s="160"/>
      <c r="G332" s="493"/>
      <c r="H332" s="161"/>
      <c r="I332" s="161"/>
      <c r="J332" s="492"/>
      <c r="K332" s="494"/>
      <c r="L332" s="124"/>
      <c r="M332" s="494"/>
      <c r="N332" s="124"/>
    </row>
    <row r="333" spans="2:15" ht="26.25" customHeight="1" outlineLevel="2" x14ac:dyDescent="0.25">
      <c r="B333" s="159"/>
      <c r="C333" s="170"/>
      <c r="D333" s="492"/>
      <c r="E333" s="493"/>
      <c r="F333" s="160"/>
      <c r="G333" s="493"/>
      <c r="H333" s="161"/>
      <c r="I333" s="161"/>
      <c r="J333" s="492"/>
      <c r="K333" s="494"/>
      <c r="L333" s="124"/>
      <c r="M333" s="494"/>
      <c r="N333" s="124"/>
    </row>
    <row r="334" spans="2:15" ht="26.25" customHeight="1" outlineLevel="2" x14ac:dyDescent="0.25">
      <c r="B334" s="159"/>
      <c r="C334" s="170"/>
      <c r="D334" s="492"/>
      <c r="E334" s="493"/>
      <c r="F334" s="160"/>
      <c r="G334" s="493"/>
      <c r="H334" s="161"/>
      <c r="I334" s="161"/>
      <c r="J334" s="492"/>
      <c r="K334" s="494"/>
      <c r="L334" s="124"/>
      <c r="M334" s="494"/>
      <c r="N334" s="124"/>
    </row>
    <row r="335" spans="2:15" ht="26.25" customHeight="1" outlineLevel="2" x14ac:dyDescent="0.25">
      <c r="B335" s="159"/>
      <c r="C335" s="170"/>
      <c r="D335" s="492"/>
      <c r="E335" s="493"/>
      <c r="F335" s="160"/>
      <c r="G335" s="493"/>
      <c r="H335" s="161"/>
      <c r="I335" s="161"/>
      <c r="J335" s="492"/>
      <c r="K335" s="494"/>
      <c r="L335" s="124"/>
      <c r="M335" s="494"/>
      <c r="N335" s="124"/>
    </row>
    <row r="336" spans="2:15" s="125" customFormat="1" ht="26.25" customHeight="1" outlineLevel="2" x14ac:dyDescent="0.25">
      <c r="B336" s="126"/>
      <c r="C336" s="531"/>
      <c r="D336" s="531"/>
      <c r="E336" s="531"/>
      <c r="F336" s="162"/>
      <c r="G336" s="163"/>
      <c r="H336" s="127"/>
      <c r="I336" s="127"/>
      <c r="K336" s="128"/>
      <c r="L336" s="129"/>
      <c r="M336" s="128"/>
      <c r="N336" s="129"/>
      <c r="O336" s="130"/>
    </row>
    <row r="337" spans="2:14" x14ac:dyDescent="0.25">
      <c r="C337" s="173" t="s">
        <v>49</v>
      </c>
      <c r="E337" s="76"/>
      <c r="F337" s="76"/>
      <c r="G337" s="76"/>
      <c r="H337" s="76"/>
      <c r="I337" s="76"/>
      <c r="K337" s="76"/>
      <c r="L337" s="76"/>
      <c r="M337" s="76"/>
      <c r="N337" s="76"/>
    </row>
    <row r="338" spans="2:14" ht="26.25" customHeight="1" outlineLevel="1" x14ac:dyDescent="0.25">
      <c r="B338" s="2">
        <f>'ЕФЕКТИВНІСТЬ І півріччя 2020'!B305</f>
        <v>268</v>
      </c>
      <c r="C338" s="164" t="str">
        <f>'ЕФЕКТИВНІСТЬ І півріччя 2020'!C305</f>
        <v>Перший окружний суд міста Києва</v>
      </c>
      <c r="D338" s="495"/>
      <c r="E338" s="157">
        <f>'ЕФЕКТИВНІСТЬ І півріччя 2020'!K305</f>
        <v>52080.566079999997</v>
      </c>
      <c r="F338" s="158">
        <f>'ЕФЕКТИВНІСТЬ І півріччя 2020'!E305</f>
        <v>7022.1911</v>
      </c>
      <c r="G338" s="157">
        <f>'ЕФЕКТИВНІСТЬ І півріччя 2020'!N305</f>
        <v>45.2</v>
      </c>
      <c r="H338" s="64">
        <f>'ЕФЕКТИВНІСТЬ І півріччя 2020'!R305</f>
        <v>0.38</v>
      </c>
      <c r="I338" s="64">
        <f>'ЕФЕКТИВНІСТЬ І півріччя 2020'!Q305</f>
        <v>-0.35</v>
      </c>
      <c r="J338" s="495"/>
      <c r="K338" s="23">
        <f>'ЕФЕКТИВНІСТЬ І півріччя 2020'!U305</f>
        <v>0</v>
      </c>
      <c r="L338" s="111">
        <f>'ЕФЕКТИВНІСТЬ І півріччя 2020'!V305</f>
        <v>0</v>
      </c>
      <c r="M338" s="23">
        <f>'ЕФЕКТИВНІСТЬ І півріччя 2020'!W305</f>
        <v>0</v>
      </c>
      <c r="N338" s="17" t="str">
        <f>'ЕФЕКТИВНІСТЬ І півріччя 2020'!X305</f>
        <v>ВА</v>
      </c>
    </row>
    <row r="339" spans="2:14" ht="26.25" customHeight="1" outlineLevel="1" x14ac:dyDescent="0.25">
      <c r="B339" s="2">
        <f>'ЕФЕКТИВНІСТЬ І півріччя 2020'!B306</f>
        <v>269</v>
      </c>
      <c r="C339" s="164" t="str">
        <f>'ЕФЕКТИВНІСТЬ І півріччя 2020'!C306</f>
        <v>Другий окружний суд міста Києва</v>
      </c>
      <c r="D339" s="495"/>
      <c r="E339" s="157">
        <f>'ЕФЕКТИВНІСТЬ І півріччя 2020'!K306</f>
        <v>22790.026120000002</v>
      </c>
      <c r="F339" s="158">
        <f>'ЕФЕКТИВНІСТЬ І півріччя 2020'!E306</f>
        <v>3709.0124000000001</v>
      </c>
      <c r="G339" s="157">
        <f>'ЕФЕКТИВНІСТЬ І півріччя 2020'!N306</f>
        <v>17.3</v>
      </c>
      <c r="H339" s="64">
        <f>'ЕФЕКТИВНІСТЬ І півріччя 2020'!R306</f>
        <v>0.78</v>
      </c>
      <c r="I339" s="64">
        <f>'ЕФЕКТИВНІСТЬ І півріччя 2020'!Q306</f>
        <v>-1</v>
      </c>
      <c r="J339" s="495"/>
      <c r="K339" s="23">
        <f>'ЕФЕКТИВНІСТЬ І півріччя 2020'!U306</f>
        <v>0</v>
      </c>
      <c r="L339" s="111">
        <f>'ЕФЕКТИВНІСТЬ І півріччя 2020'!V306</f>
        <v>0</v>
      </c>
      <c r="M339" s="23">
        <f>'ЕФЕКТИВНІСТЬ І півріччя 2020'!W306</f>
        <v>0</v>
      </c>
      <c r="N339" s="17" t="str">
        <f>'ЕФЕКТИВНІСТЬ І півріччя 2020'!X306</f>
        <v>ВА</v>
      </c>
    </row>
    <row r="340" spans="2:14" ht="26.25" customHeight="1" outlineLevel="1" x14ac:dyDescent="0.25">
      <c r="B340" s="2">
        <f>'ЕФЕКТИВНІСТЬ І півріччя 2020'!B307</f>
        <v>270</v>
      </c>
      <c r="C340" s="164" t="str">
        <f>'ЕФЕКТИВНІСТЬ І півріччя 2020'!C307</f>
        <v>Третій окружний суд міста Києва</v>
      </c>
      <c r="D340" s="495"/>
      <c r="E340" s="157">
        <f>'ЕФЕКТИВНІСТЬ І півріччя 2020'!K307</f>
        <v>49964.122170000002</v>
      </c>
      <c r="F340" s="158">
        <f>'ЕФЕКТИВНІСТЬ І півріччя 2020'!E307</f>
        <v>9350.9035000000003</v>
      </c>
      <c r="G340" s="157">
        <f>'ЕФЕКТИВНІСТЬ І півріччя 2020'!N307</f>
        <v>43.3</v>
      </c>
      <c r="H340" s="64">
        <f>'ЕФЕКТИВНІСТЬ І півріччя 2020'!R307</f>
        <v>0.84000000000000008</v>
      </c>
      <c r="I340" s="64">
        <f>'ЕФЕКТИВНІСТЬ І півріччя 2020'!Q307</f>
        <v>-1.74</v>
      </c>
      <c r="J340" s="495"/>
      <c r="K340" s="23">
        <f>'ЕФЕКТИВНІСТЬ І півріччя 2020'!U307</f>
        <v>0</v>
      </c>
      <c r="L340" s="111">
        <f>'ЕФЕКТИВНІСТЬ І півріччя 2020'!V307</f>
        <v>0</v>
      </c>
      <c r="M340" s="23">
        <f>'ЕФЕКТИВНІСТЬ І півріччя 2020'!W307</f>
        <v>0</v>
      </c>
      <c r="N340" s="17" t="str">
        <f>'ЕФЕКТИВНІСТЬ І півріччя 2020'!X307</f>
        <v>ВА</v>
      </c>
    </row>
    <row r="341" spans="2:14" ht="26.25" customHeight="1" outlineLevel="1" x14ac:dyDescent="0.25">
      <c r="B341" s="2">
        <f>'ЕФЕКТИВНІСТЬ І півріччя 2020'!B308</f>
        <v>271</v>
      </c>
      <c r="C341" s="164" t="str">
        <f>'ЕФЕКТИВНІСТЬ І півріччя 2020'!C308</f>
        <v>Четвертий окружний суд міста Києва</v>
      </c>
      <c r="D341" s="495"/>
      <c r="E341" s="157">
        <f>'ЕФЕКТИВНІСТЬ І півріччя 2020'!K308</f>
        <v>58076.472089999996</v>
      </c>
      <c r="F341" s="158">
        <f>'ЕФЕКТИВНІСТЬ І півріччя 2020'!E308</f>
        <v>7262.9789000000001</v>
      </c>
      <c r="G341" s="157">
        <f>'ЕФЕКТИВНІСТЬ І півріччя 2020'!N308</f>
        <v>50</v>
      </c>
      <c r="H341" s="64">
        <f>'ЕФЕКТИВНІСТЬ І півріччя 2020'!R308</f>
        <v>0.28000000000000003</v>
      </c>
      <c r="I341" s="64">
        <f>'ЕФЕКТИВНІСТЬ І півріччя 2020'!Q308</f>
        <v>-1.21</v>
      </c>
      <c r="J341" s="495"/>
      <c r="K341" s="23">
        <f>'ЕФЕКТИВНІСТЬ І півріччя 2020'!U308</f>
        <v>0</v>
      </c>
      <c r="L341" s="111">
        <f>'ЕФЕКТИВНІСТЬ І півріччя 2020'!V308</f>
        <v>0</v>
      </c>
      <c r="M341" s="23">
        <f>'ЕФЕКТИВНІСТЬ І півріччя 2020'!W308</f>
        <v>0</v>
      </c>
      <c r="N341" s="17" t="str">
        <f>'ЕФЕКТИВНІСТЬ І півріччя 2020'!X308</f>
        <v>ВА</v>
      </c>
    </row>
    <row r="342" spans="2:14" ht="26.25" customHeight="1" outlineLevel="1" x14ac:dyDescent="0.25">
      <c r="B342" s="2">
        <f>'ЕФЕКТИВНІСТЬ І півріччя 2020'!B309</f>
        <v>272</v>
      </c>
      <c r="C342" s="164" t="str">
        <f>'ЕФЕКТИВНІСТЬ І півріччя 2020'!C309</f>
        <v>П'ятий окружний суд міста Києва</v>
      </c>
      <c r="D342" s="495"/>
      <c r="E342" s="157">
        <f>'ЕФЕКТИВНІСТЬ І півріччя 2020'!K309</f>
        <v>36127.354020000006</v>
      </c>
      <c r="F342" s="158">
        <f>'ЕФЕКТИВНІСТЬ І півріччя 2020'!E309</f>
        <v>4573.8132999999998</v>
      </c>
      <c r="G342" s="157">
        <f>'ЕФЕКТИВНІСТЬ І півріччя 2020'!N309</f>
        <v>30.2</v>
      </c>
      <c r="H342" s="64">
        <f>'ЕФЕКТИВНІСТЬ І півріччя 2020'!R309</f>
        <v>0.31999999999999995</v>
      </c>
      <c r="I342" s="64">
        <f>'ЕФЕКТИВНІСТЬ І півріччя 2020'!Q309</f>
        <v>-1.54</v>
      </c>
      <c r="J342" s="495"/>
      <c r="K342" s="23">
        <f>'ЕФЕКТИВНІСТЬ І півріччя 2020'!U309</f>
        <v>0</v>
      </c>
      <c r="L342" s="111">
        <f>'ЕФЕКТИВНІСТЬ І півріччя 2020'!V309</f>
        <v>0</v>
      </c>
      <c r="M342" s="23">
        <f>'ЕФЕКТИВНІСТЬ І півріччя 2020'!W309</f>
        <v>0</v>
      </c>
      <c r="N342" s="17" t="str">
        <f>'ЕФЕКТИВНІСТЬ І півріччя 2020'!X309</f>
        <v>ВА</v>
      </c>
    </row>
    <row r="343" spans="2:14" ht="26.25" customHeight="1" outlineLevel="1" x14ac:dyDescent="0.25">
      <c r="B343" s="2">
        <f>'ЕФЕКТИВНІСТЬ І півріччя 2020'!B310</f>
        <v>273</v>
      </c>
      <c r="C343" s="164" t="str">
        <f>'ЕФЕКТИВНІСТЬ І півріччя 2020'!C310</f>
        <v>Шостий окружний суд міста Києва</v>
      </c>
      <c r="D343" s="497"/>
      <c r="E343" s="157">
        <f>'ЕФЕКТИВНІСТЬ І півріччя 2020'!K310</f>
        <v>36467.276819999999</v>
      </c>
      <c r="F343" s="158">
        <f>'ЕФЕКТИВНІСТЬ І півріччя 2020'!E310</f>
        <v>4388.4429</v>
      </c>
      <c r="G343" s="157">
        <f>'ЕФЕКТИВНІСТЬ І півріччя 2020'!N310</f>
        <v>25</v>
      </c>
      <c r="H343" s="64">
        <f>'ЕФЕКТИВНІСТЬ І півріччя 2020'!R310</f>
        <v>0.43</v>
      </c>
      <c r="I343" s="64">
        <f>'ЕФЕКТИВНІСТЬ І півріччя 2020'!Q310</f>
        <v>-2.15</v>
      </c>
      <c r="J343" s="495"/>
      <c r="K343" s="23">
        <f>'ЕФЕКТИВНІСТЬ І півріччя 2020'!U310</f>
        <v>0</v>
      </c>
      <c r="L343" s="111">
        <f>'ЕФЕКТИВНІСТЬ І півріччя 2020'!V310</f>
        <v>0</v>
      </c>
      <c r="M343" s="23">
        <f>'ЕФЕКТИВНІСТЬ І півріччя 2020'!W310</f>
        <v>0</v>
      </c>
      <c r="N343" s="17" t="str">
        <f>'ЕФЕКТИВНІСТЬ І півріччя 2020'!X310</f>
        <v>ВА</v>
      </c>
    </row>
    <row r="344" spans="2:14" ht="26.25" customHeight="1" outlineLevel="1" x14ac:dyDescent="0.25">
      <c r="B344" s="159"/>
      <c r="C344" s="170"/>
      <c r="D344" s="492"/>
      <c r="E344" s="493"/>
      <c r="F344" s="160"/>
      <c r="G344" s="493"/>
      <c r="H344" s="161"/>
      <c r="I344" s="161"/>
      <c r="J344" s="492"/>
      <c r="K344" s="494"/>
      <c r="L344" s="124"/>
      <c r="M344" s="494"/>
      <c r="N344" s="124"/>
    </row>
    <row r="345" spans="2:14" ht="26.25" customHeight="1" outlineLevel="1" x14ac:dyDescent="0.25">
      <c r="B345" s="159"/>
      <c r="C345" s="170"/>
      <c r="D345" s="492"/>
      <c r="E345" s="493"/>
      <c r="F345" s="160"/>
      <c r="G345" s="493"/>
      <c r="H345" s="161"/>
      <c r="I345" s="161"/>
      <c r="J345" s="492"/>
      <c r="K345" s="494"/>
      <c r="L345" s="124"/>
      <c r="M345" s="494"/>
      <c r="N345" s="124"/>
    </row>
    <row r="346" spans="2:14" ht="26.25" customHeight="1" outlineLevel="1" x14ac:dyDescent="0.25">
      <c r="B346" s="159"/>
      <c r="C346" s="170"/>
      <c r="D346" s="492"/>
      <c r="E346" s="493"/>
      <c r="F346" s="160"/>
      <c r="G346" s="493"/>
      <c r="H346" s="161"/>
      <c r="I346" s="161"/>
      <c r="J346" s="492"/>
      <c r="K346" s="494"/>
      <c r="L346" s="124"/>
      <c r="M346" s="494"/>
      <c r="N346" s="124"/>
    </row>
    <row r="347" spans="2:14" ht="26.25" customHeight="1" outlineLevel="1" x14ac:dyDescent="0.25">
      <c r="B347" s="159"/>
      <c r="C347" s="170"/>
      <c r="D347" s="492"/>
      <c r="E347" s="493"/>
      <c r="F347" s="160"/>
      <c r="G347" s="493"/>
      <c r="H347" s="161"/>
      <c r="I347" s="161"/>
      <c r="J347" s="492"/>
      <c r="K347" s="494"/>
      <c r="L347" s="124"/>
      <c r="M347" s="494"/>
      <c r="N347" s="124"/>
    </row>
    <row r="348" spans="2:14" x14ac:dyDescent="0.25">
      <c r="C348" s="173" t="s">
        <v>50</v>
      </c>
      <c r="E348" s="76"/>
      <c r="F348" s="76"/>
      <c r="G348" s="76"/>
      <c r="H348" s="76"/>
      <c r="I348" s="76"/>
      <c r="K348" s="76"/>
      <c r="L348" s="76"/>
      <c r="M348" s="76"/>
      <c r="N348" s="76"/>
    </row>
    <row r="349" spans="2:14" outlineLevel="1" x14ac:dyDescent="0.25">
      <c r="B349" s="2">
        <f>'ЕФЕКТИВНІСТЬ І півріччя 2020'!B138</f>
        <v>101</v>
      </c>
      <c r="C349" s="164" t="str">
        <f>'ЕФЕКТИВНІСТЬ І півріччя 2020'!C138</f>
        <v>Білоцерківський окружний суд</v>
      </c>
      <c r="E349" s="157">
        <f>'ЕФЕКТИВНІСТЬ І півріччя 2020'!K138</f>
        <v>16769.18621</v>
      </c>
      <c r="F349" s="158">
        <f>'ЕФЕКТИВНІСТЬ І півріччя 2020'!E138</f>
        <v>2577.35</v>
      </c>
      <c r="G349" s="157">
        <f>'ЕФЕКТИВНІСТЬ І півріччя 2020'!N138</f>
        <v>14</v>
      </c>
      <c r="H349" s="64">
        <f>'ЕФЕКТИВНІСТЬ І півріччя 2020'!R138</f>
        <v>0.59</v>
      </c>
      <c r="I349" s="64">
        <f>'ЕФЕКТИВНІСТЬ І півріччя 2020'!Q138</f>
        <v>-0.97000000000000008</v>
      </c>
      <c r="K349" s="23">
        <f>'ЕФЕКТИВНІСТЬ І півріччя 2020'!U138</f>
        <v>0</v>
      </c>
      <c r="L349" s="111">
        <f>'ЕФЕКТИВНІСТЬ І півріччя 2020'!V138</f>
        <v>0</v>
      </c>
      <c r="M349" s="23">
        <f>'ЕФЕКТИВНІСТЬ І півріччя 2020'!W138</f>
        <v>0</v>
      </c>
      <c r="N349" s="17" t="str">
        <f>'ЕФЕКТИВНІСТЬ І півріччя 2020'!X138</f>
        <v>ВА</v>
      </c>
    </row>
    <row r="350" spans="2:14" outlineLevel="1" x14ac:dyDescent="0.25">
      <c r="B350" s="2">
        <f>'ЕФЕКТИВНІСТЬ І півріччя 2020'!B139</f>
        <v>102</v>
      </c>
      <c r="C350" s="164" t="str">
        <f>'ЕФЕКТИВНІСТЬ І півріччя 2020'!C139</f>
        <v>Бориспільський окружний суд</v>
      </c>
      <c r="E350" s="157">
        <f>'ЕФЕКТИВНІСТЬ І півріччя 2020'!K139</f>
        <v>19350.65265</v>
      </c>
      <c r="F350" s="158">
        <f>'ЕФЕКТИВНІСТЬ І півріччя 2020'!E139</f>
        <v>2144.0781999999999</v>
      </c>
      <c r="G350" s="157">
        <f>'ЕФЕКТИВНІСТЬ І півріччя 2020'!N139</f>
        <v>17</v>
      </c>
      <c r="H350" s="64">
        <f>'ЕФЕКТИВНІСТЬ І півріччя 2020'!R139</f>
        <v>0.10999999999999999</v>
      </c>
      <c r="I350" s="64">
        <f>'ЕФЕКТИВНІСТЬ І півріччя 2020'!Q139</f>
        <v>-0.52</v>
      </c>
      <c r="K350" s="23">
        <f>'ЕФЕКТИВНІСТЬ І півріччя 2020'!U139</f>
        <v>0</v>
      </c>
      <c r="L350" s="111">
        <f>'ЕФЕКТИВНІСТЬ І півріччя 2020'!V139</f>
        <v>0</v>
      </c>
      <c r="M350" s="23">
        <f>'ЕФЕКТИВНІСТЬ І півріччя 2020'!W139</f>
        <v>0</v>
      </c>
      <c r="N350" s="17" t="str">
        <f>'ЕФЕКТИВНІСТЬ І півріччя 2020'!X139</f>
        <v>ВА</v>
      </c>
    </row>
    <row r="351" spans="2:14" outlineLevel="1" x14ac:dyDescent="0.25">
      <c r="B351" s="2">
        <f>'ЕФЕКТИВНІСТЬ І півріччя 2020'!B140</f>
        <v>103</v>
      </c>
      <c r="C351" s="164" t="str">
        <f>'ЕФЕКТИВНІСТЬ І півріччя 2020'!C140</f>
        <v>Броварський окружний суд</v>
      </c>
      <c r="E351" s="157">
        <f>'ЕФЕКТИВНІСТЬ І півріччя 2020'!K140</f>
        <v>18779.05068</v>
      </c>
      <c r="F351" s="158">
        <f>'ЕФЕКТИВНІСТЬ І півріччя 2020'!E140</f>
        <v>2060.6822999999999</v>
      </c>
      <c r="G351" s="157">
        <f>'ЕФЕКТИВНІСТЬ І півріччя 2020'!N140</f>
        <v>13</v>
      </c>
      <c r="H351" s="64">
        <f>'ЕФЕКТИВНІСТЬ І півріччя 2020'!R140</f>
        <v>0.28999999999999998</v>
      </c>
      <c r="I351" s="64">
        <f>'ЕФЕКТИВНІСТЬ І півріччя 2020'!Q140</f>
        <v>-0.79</v>
      </c>
      <c r="K351" s="23">
        <f>'ЕФЕКТИВНІСТЬ І півріччя 2020'!U140</f>
        <v>0</v>
      </c>
      <c r="L351" s="111">
        <f>'ЕФЕКТИВНІСТЬ І півріччя 2020'!V140</f>
        <v>0</v>
      </c>
      <c r="M351" s="23">
        <f>'ЕФЕКТИВНІСТЬ І півріччя 2020'!W140</f>
        <v>0</v>
      </c>
      <c r="N351" s="17" t="str">
        <f>'ЕФЕКТИВНІСТЬ І півріччя 2020'!X140</f>
        <v>ВА</v>
      </c>
    </row>
    <row r="352" spans="2:14" outlineLevel="1" x14ac:dyDescent="0.25">
      <c r="B352" s="2">
        <f>'ЕФЕКТИВНІСТЬ І півріччя 2020'!B141</f>
        <v>104</v>
      </c>
      <c r="C352" s="164" t="str">
        <f>'ЕФЕКТИВНІСТЬ І півріччя 2020'!C141</f>
        <v>Васильківський окружний суд</v>
      </c>
      <c r="E352" s="157">
        <f>'ЕФЕКТИВНІСТЬ І півріччя 2020'!K141</f>
        <v>7995.1723300000003</v>
      </c>
      <c r="F352" s="158">
        <f>'ЕФЕКТИВНІСТЬ І півріччя 2020'!E141</f>
        <v>1149.4655</v>
      </c>
      <c r="G352" s="157">
        <f>'ЕФЕКТИВНІСТЬ І півріччя 2020'!N141</f>
        <v>6</v>
      </c>
      <c r="H352" s="64">
        <f>'ЕФЕКТИВНІСТЬ І півріччя 2020'!R141</f>
        <v>0.60000000000000009</v>
      </c>
      <c r="I352" s="64">
        <f>'ЕФЕКТИВНІСТЬ І півріччя 2020'!Q141</f>
        <v>-1.21</v>
      </c>
      <c r="K352" s="23">
        <f>'ЕФЕКТИВНІСТЬ І півріччя 2020'!U141</f>
        <v>0</v>
      </c>
      <c r="L352" s="111">
        <f>'ЕФЕКТИВНІСТЬ І півріччя 2020'!V141</f>
        <v>0</v>
      </c>
      <c r="M352" s="23">
        <f>'ЕФЕКТИВНІСТЬ І півріччя 2020'!W141</f>
        <v>0</v>
      </c>
      <c r="N352" s="17" t="str">
        <f>'ЕФЕКТИВНІСТЬ І півріччя 2020'!X141</f>
        <v>ВА</v>
      </c>
    </row>
    <row r="353" spans="2:14" outlineLevel="1" x14ac:dyDescent="0.25">
      <c r="B353" s="2">
        <f>'ЕФЕКТИВНІСТЬ І півріччя 2020'!B142</f>
        <v>105</v>
      </c>
      <c r="C353" s="164" t="str">
        <f>'ЕФЕКТИВНІСТЬ І півріччя 2020'!C142</f>
        <v>Вишгородський окружний суд</v>
      </c>
      <c r="E353" s="157">
        <f>'ЕФЕКТИВНІСТЬ І півріччя 2020'!K142</f>
        <v>12469.866</v>
      </c>
      <c r="F353" s="158">
        <f>'ЕФЕКТИВНІСТЬ І півріччя 2020'!E142</f>
        <v>1220.4740999999999</v>
      </c>
      <c r="G353" s="157">
        <f>'ЕФЕКТИВНІСТЬ І півріччя 2020'!N142</f>
        <v>11</v>
      </c>
      <c r="H353" s="64">
        <f>'ЕФЕКТИВНІСТЬ І півріччя 2020'!R142</f>
        <v>-4.0000000000000036E-2</v>
      </c>
      <c r="I353" s="64">
        <f>'ЕФЕКТИВНІСТЬ І півріччя 2020'!Q142</f>
        <v>-1.47</v>
      </c>
      <c r="K353" s="23">
        <f>'ЕФЕКТИВНІСТЬ І півріччя 2020'!U142</f>
        <v>0</v>
      </c>
      <c r="L353" s="111">
        <f>'ЕФЕКТИВНІСТЬ І півріччя 2020'!V142</f>
        <v>0</v>
      </c>
      <c r="M353" s="23" t="str">
        <f>'ЕФЕКТИВНІСТЬ І півріччя 2020'!W142</f>
        <v>ВВ</v>
      </c>
      <c r="N353" s="17">
        <f>'ЕФЕКТИВНІСТЬ І півріччя 2020'!X142</f>
        <v>0</v>
      </c>
    </row>
    <row r="354" spans="2:14" outlineLevel="1" x14ac:dyDescent="0.25">
      <c r="B354" s="2">
        <f>'ЕФЕКТИВНІСТЬ І півріччя 2020'!B143</f>
        <v>106</v>
      </c>
      <c r="C354" s="164" t="str">
        <f>'ЕФЕКТИВНІСТЬ І півріччя 2020'!C143</f>
        <v>Ірпінський окружний суд</v>
      </c>
      <c r="E354" s="157">
        <f>'ЕФЕКТИВНІСТЬ І півріччя 2020'!K143</f>
        <v>19135.066429999999</v>
      </c>
      <c r="F354" s="158">
        <f>'ЕФЕКТИВНІСТЬ І півріччя 2020'!E143</f>
        <v>2275.7919000000002</v>
      </c>
      <c r="G354" s="157">
        <f>'ЕФЕКТИВНІСТЬ І півріччя 2020'!N143</f>
        <v>15</v>
      </c>
      <c r="H354" s="64">
        <f>'ЕФЕКТИВНІСТЬ І півріччя 2020'!R143</f>
        <v>0.29000000000000004</v>
      </c>
      <c r="I354" s="64">
        <f>'ЕФЕКТИВНІСТЬ І півріччя 2020'!Q143</f>
        <v>-1.56</v>
      </c>
      <c r="K354" s="23">
        <f>'ЕФЕКТИВНІСТЬ І півріччя 2020'!U143</f>
        <v>0</v>
      </c>
      <c r="L354" s="111">
        <f>'ЕФЕКТИВНІСТЬ І півріччя 2020'!V143</f>
        <v>0</v>
      </c>
      <c r="M354" s="23">
        <f>'ЕФЕКТИВНІСТЬ І півріччя 2020'!W143</f>
        <v>0</v>
      </c>
      <c r="N354" s="17" t="str">
        <f>'ЕФЕКТИВНІСТЬ І півріччя 2020'!X143</f>
        <v>ВА</v>
      </c>
    </row>
    <row r="355" spans="2:14" outlineLevel="1" x14ac:dyDescent="0.25">
      <c r="B355" s="2">
        <f>'ЕФЕКТИВНІСТЬ І півріччя 2020'!B144</f>
        <v>107</v>
      </c>
      <c r="C355" s="164" t="str">
        <f>'ЕФЕКТИВНІСТЬ І півріччя 2020'!C144</f>
        <v>Кагарлицький окружний суд</v>
      </c>
      <c r="E355" s="157">
        <f>'ЕФЕКТИВНІСТЬ І півріччя 2020'!K144</f>
        <v>10825.111939999999</v>
      </c>
      <c r="F355" s="158">
        <f>'ЕФЕКТИВНІСТЬ І півріччя 2020'!E144</f>
        <v>647.05819999999994</v>
      </c>
      <c r="G355" s="157">
        <f>'ЕФЕКТИВНІСТЬ І півріччя 2020'!N144</f>
        <v>9</v>
      </c>
      <c r="H355" s="64">
        <f>'ЕФЕКТИВНІСТЬ І півріччя 2020'!R144</f>
        <v>-0.67999999999999994</v>
      </c>
      <c r="I355" s="64">
        <f>'ЕФЕКТИВНІСТЬ І півріччя 2020'!Q144</f>
        <v>-1.48</v>
      </c>
      <c r="K355" s="23">
        <f>'ЕФЕКТИВНІСТЬ І півріччя 2020'!U144</f>
        <v>0</v>
      </c>
      <c r="L355" s="111">
        <f>'ЕФЕКТИВНІСТЬ І півріччя 2020'!V144</f>
        <v>0</v>
      </c>
      <c r="M355" s="23" t="str">
        <f>'ЕФЕКТИВНІСТЬ І півріччя 2020'!W144</f>
        <v>ВВ</v>
      </c>
      <c r="N355" s="17">
        <f>'ЕФЕКТИВНІСТЬ І півріччя 2020'!X144</f>
        <v>0</v>
      </c>
    </row>
    <row r="356" spans="2:14" outlineLevel="1" x14ac:dyDescent="0.25">
      <c r="B356" s="2">
        <f>'ЕФЕКТИВНІСТЬ І півріччя 2020'!B145</f>
        <v>108</v>
      </c>
      <c r="C356" s="164" t="str">
        <f>'ЕФЕКТИВНІСТЬ І півріччя 2020'!C145</f>
        <v>Києво-Святошинський окружний суд</v>
      </c>
      <c r="E356" s="157">
        <f>'ЕФЕКТИВНІСТЬ І півріччя 2020'!K145</f>
        <v>10281.801289999999</v>
      </c>
      <c r="F356" s="158">
        <f>'ЕФЕКТИВНІСТЬ І півріччя 2020'!E145</f>
        <v>2221.5036</v>
      </c>
      <c r="G356" s="157">
        <f>'ЕФЕКТИВНІСТЬ І півріччя 2020'!N145</f>
        <v>7.2</v>
      </c>
      <c r="H356" s="64">
        <f>'ЕФЕКТИВНІСТЬ І півріччя 2020'!R145</f>
        <v>1.4</v>
      </c>
      <c r="I356" s="64">
        <f>'ЕФЕКТИВНІСТЬ І півріччя 2020'!Q145</f>
        <v>-1.85</v>
      </c>
      <c r="K356" s="23">
        <f>'ЕФЕКТИВНІСТЬ І півріччя 2020'!U145</f>
        <v>0</v>
      </c>
      <c r="L356" s="111">
        <f>'ЕФЕКТИВНІСТЬ І півріччя 2020'!V145</f>
        <v>0</v>
      </c>
      <c r="M356" s="23">
        <f>'ЕФЕКТИВНІСТЬ І півріччя 2020'!W145</f>
        <v>0</v>
      </c>
      <c r="N356" s="17" t="str">
        <f>'ЕФЕКТИВНІСТЬ І півріччя 2020'!X145</f>
        <v>ВА</v>
      </c>
    </row>
    <row r="357" spans="2:14" outlineLevel="1" x14ac:dyDescent="0.25">
      <c r="B357" s="2">
        <f>'ЕФЕКТИВНІСТЬ І півріччя 2020'!B146</f>
        <v>109</v>
      </c>
      <c r="C357" s="164" t="str">
        <f>'ЕФЕКТИВНІСТЬ І півріччя 2020'!C146</f>
        <v>Обухівський окружний суд</v>
      </c>
      <c r="E357" s="157">
        <f>'ЕФЕКТИВНІСТЬ І півріччя 2020'!K146</f>
        <v>7345.9844199999998</v>
      </c>
      <c r="F357" s="158">
        <f>'ЕФЕКТИВНІСТЬ І півріччя 2020'!E146</f>
        <v>1146.375</v>
      </c>
      <c r="G357" s="157">
        <f>'ЕФЕКТИВНІСТЬ І півріччя 2020'!N146</f>
        <v>7</v>
      </c>
      <c r="H357" s="64">
        <f>'ЕФЕКТИВНІСТЬ І півріччя 2020'!R146</f>
        <v>0.49</v>
      </c>
      <c r="I357" s="64">
        <f>'ЕФЕКТИВНІСТЬ І півріччя 2020'!Q146</f>
        <v>-8.0000000000000043E-2</v>
      </c>
      <c r="K357" s="23">
        <f>'ЕФЕКТИВНІСТЬ І півріччя 2020'!U146</f>
        <v>0</v>
      </c>
      <c r="L357" s="111">
        <f>'ЕФЕКТИВНІСТЬ І півріччя 2020'!V146</f>
        <v>0</v>
      </c>
      <c r="M357" s="23">
        <f>'ЕФЕКТИВНІСТЬ І півріччя 2020'!W146</f>
        <v>0</v>
      </c>
      <c r="N357" s="17" t="str">
        <f>'ЕФЕКТИВНІСТЬ І півріччя 2020'!X146</f>
        <v>ВА</v>
      </c>
    </row>
    <row r="358" spans="2:14" outlineLevel="1" x14ac:dyDescent="0.25">
      <c r="B358" s="2">
        <f>'ЕФЕКТИВНІСТЬ І півріччя 2020'!B147</f>
        <v>110</v>
      </c>
      <c r="C358" s="164" t="str">
        <f>'ЕФЕКТИВНІСТЬ І півріччя 2020'!C147</f>
        <v>Переяслав-Хмельницький окружний суд</v>
      </c>
      <c r="E358" s="157">
        <f>'ЕФЕКТИВНІСТЬ І півріччя 2020'!K147</f>
        <v>6218.4214099999999</v>
      </c>
      <c r="F358" s="158">
        <f>'ЕФЕКТИВНІСТЬ І півріччя 2020'!E147</f>
        <v>389.94650000000001</v>
      </c>
      <c r="G358" s="157">
        <f>'ЕФЕКТИВНІСТЬ І півріччя 2020'!N147</f>
        <v>5</v>
      </c>
      <c r="H358" s="64">
        <f>'ЕФЕКТИВНІСТЬ І півріччя 2020'!R147</f>
        <v>-0.59</v>
      </c>
      <c r="I358" s="64">
        <f>'ЕФЕКТИВНІСТЬ І півріччя 2020'!Q147</f>
        <v>-0.51</v>
      </c>
      <c r="K358" s="23">
        <f>'ЕФЕКТИВНІСТЬ І півріччя 2020'!U147</f>
        <v>0</v>
      </c>
      <c r="L358" s="111">
        <f>'ЕФЕКТИВНІСТЬ І півріччя 2020'!V147</f>
        <v>0</v>
      </c>
      <c r="M358" s="23" t="str">
        <f>'ЕФЕКТИВНІСТЬ І півріччя 2020'!W147</f>
        <v>ВВ</v>
      </c>
      <c r="N358" s="17">
        <f>'ЕФЕКТИВНІСТЬ І півріччя 2020'!X147</f>
        <v>0</v>
      </c>
    </row>
    <row r="359" spans="2:14" outlineLevel="1" x14ac:dyDescent="0.25">
      <c r="B359" s="2">
        <f>'ЕФЕКТИВНІСТЬ І півріччя 2020'!B148</f>
        <v>111</v>
      </c>
      <c r="C359" s="164" t="str">
        <f>'ЕФЕКТИВНІСТЬ І півріччя 2020'!C148</f>
        <v>Сквирський окружний суд</v>
      </c>
      <c r="E359" s="157">
        <f>'ЕФЕКТИВНІСТЬ І півріччя 2020'!K148</f>
        <v>10122.602510000001</v>
      </c>
      <c r="F359" s="158">
        <f>'ЕФЕКТИВНІСТЬ І півріччя 2020'!E148</f>
        <v>834.16899999999998</v>
      </c>
      <c r="G359" s="157">
        <f>'ЕФЕКТИВНІСТЬ І півріччя 2020'!N148</f>
        <v>7</v>
      </c>
      <c r="H359" s="64">
        <f>'ЕФЕКТИВНІСТЬ І півріччя 2020'!R148</f>
        <v>-0.12999999999999998</v>
      </c>
      <c r="I359" s="64">
        <f>'ЕФЕКТИВНІСТЬ І півріччя 2020'!Q148</f>
        <v>-0.88</v>
      </c>
      <c r="K359" s="23">
        <f>'ЕФЕКТИВНІСТЬ І півріччя 2020'!U148</f>
        <v>0</v>
      </c>
      <c r="L359" s="111">
        <f>'ЕФЕКТИВНІСТЬ І півріччя 2020'!V148</f>
        <v>0</v>
      </c>
      <c r="M359" s="23" t="str">
        <f>'ЕФЕКТИВНІСТЬ І півріччя 2020'!W148</f>
        <v>ВВ</v>
      </c>
      <c r="N359" s="17">
        <f>'ЕФЕКТИВНІСТЬ І півріччя 2020'!X148</f>
        <v>0</v>
      </c>
    </row>
    <row r="360" spans="2:14" outlineLevel="1" x14ac:dyDescent="0.25">
      <c r="B360" s="2">
        <f>'ЕФЕКТИВНІСТЬ І півріччя 2020'!B149</f>
        <v>112</v>
      </c>
      <c r="C360" s="164" t="str">
        <f>'ЕФЕКТИВНІСТЬ І півріччя 2020'!C149</f>
        <v>Таращанський окружний суд</v>
      </c>
      <c r="E360" s="157">
        <f>'ЕФЕКТИВНІСТЬ І півріччя 2020'!K149</f>
        <v>14032.775669999999</v>
      </c>
      <c r="F360" s="158">
        <f>'ЕФЕКТИВНІСТЬ І півріччя 2020'!E149</f>
        <v>1090.4757</v>
      </c>
      <c r="G360" s="157">
        <f>'ЕФЕКТИВНІСТЬ І півріччя 2020'!N149</f>
        <v>7.7</v>
      </c>
      <c r="H360" s="64">
        <f>'ЕФЕКТИВНІСТЬ І півріччя 2020'!R149</f>
        <v>-4.9999999999999989E-2</v>
      </c>
      <c r="I360" s="64">
        <f>'ЕФЕКТИВНІСТЬ І півріччя 2020'!Q149</f>
        <v>-0.71</v>
      </c>
      <c r="K360" s="23">
        <f>'ЕФЕКТИВНІСТЬ І півріччя 2020'!U149</f>
        <v>0</v>
      </c>
      <c r="L360" s="111">
        <f>'ЕФЕКТИВНІСТЬ І півріччя 2020'!V149</f>
        <v>0</v>
      </c>
      <c r="M360" s="23" t="str">
        <f>'ЕФЕКТИВНІСТЬ І півріччя 2020'!W149</f>
        <v>ВВ</v>
      </c>
      <c r="N360" s="17">
        <f>'ЕФЕКТИВНІСТЬ І півріччя 2020'!X149</f>
        <v>0</v>
      </c>
    </row>
    <row r="361" spans="2:14" outlineLevel="1" x14ac:dyDescent="0.25">
      <c r="B361" s="2">
        <f>'ЕФЕКТИВНІСТЬ І півріччя 2020'!B150</f>
        <v>113</v>
      </c>
      <c r="C361" s="164" t="str">
        <f>'ЕФЕКТИВНІСТЬ І півріччя 2020'!C150</f>
        <v>Фастівський окружний суд</v>
      </c>
      <c r="E361" s="157">
        <f>'ЕФЕКТИВНІСТЬ І півріччя 2020'!K150</f>
        <v>9507.4901699999991</v>
      </c>
      <c r="F361" s="158">
        <f>'ЕФЕКТИВНІСТЬ І півріччя 2020'!E150</f>
        <v>761.45910000000003</v>
      </c>
      <c r="G361" s="157">
        <f>'ЕФЕКТИВНІСТЬ І півріччя 2020'!N150</f>
        <v>9.1</v>
      </c>
      <c r="H361" s="64">
        <f>'ЕФЕКТИВНІСТЬ І півріччя 2020'!R150</f>
        <v>-0.34</v>
      </c>
      <c r="I361" s="64">
        <f>'ЕФЕКТИВНІСТЬ І півріччя 2020'!Q150</f>
        <v>-0.44999999999999996</v>
      </c>
      <c r="K361" s="23">
        <f>'ЕФЕКТИВНІСТЬ І півріччя 2020'!U150</f>
        <v>0</v>
      </c>
      <c r="L361" s="111">
        <f>'ЕФЕКТИВНІСТЬ І півріччя 2020'!V150</f>
        <v>0</v>
      </c>
      <c r="M361" s="23" t="str">
        <f>'ЕФЕКТИВНІСТЬ І півріччя 2020'!W150</f>
        <v>ВВ</v>
      </c>
      <c r="N361" s="17">
        <f>'ЕФЕКТИВНІСТЬ І півріччя 2020'!X150</f>
        <v>0</v>
      </c>
    </row>
    <row r="362" spans="2:14" outlineLevel="1" x14ac:dyDescent="0.25">
      <c r="B362" s="2">
        <f>'ЕФЕКТИВНІСТЬ І півріччя 2020'!B151</f>
        <v>114</v>
      </c>
      <c r="C362" s="164" t="str">
        <f>'ЕФЕКТИВНІСТЬ І півріччя 2020'!C151</f>
        <v>Яготинський окружний суд</v>
      </c>
      <c r="E362" s="157">
        <f>'ЕФЕКТИВНІСТЬ І півріччя 2020'!K151</f>
        <v>7242.2271999999994</v>
      </c>
      <c r="F362" s="158">
        <f>'ЕФЕКТИВНІСТЬ І півріччя 2020'!E151</f>
        <v>433.8254</v>
      </c>
      <c r="G362" s="157">
        <f>'ЕФЕКТИВНІСТЬ І півріччя 2020'!N151</f>
        <v>6</v>
      </c>
      <c r="H362" s="64">
        <f>'ЕФЕКТИВНІСТЬ І півріччя 2020'!R151</f>
        <v>-0.67999999999999994</v>
      </c>
      <c r="I362" s="64">
        <f>'ЕФЕКТИВНІСТЬ І півріччя 2020'!Q151</f>
        <v>-0.73</v>
      </c>
      <c r="J362" s="495"/>
      <c r="K362" s="23">
        <f>'ЕФЕКТИВНІСТЬ І півріччя 2020'!U151</f>
        <v>0</v>
      </c>
      <c r="L362" s="111">
        <f>'ЕФЕКТИВНІСТЬ І півріччя 2020'!V151</f>
        <v>0</v>
      </c>
      <c r="M362" s="23" t="str">
        <f>'ЕФЕКТИВНІСТЬ І півріччя 2020'!W151</f>
        <v>ВВ</v>
      </c>
      <c r="N362" s="17">
        <f>'ЕФЕКТИВНІСТЬ І півріччя 2020'!X151</f>
        <v>0</v>
      </c>
    </row>
    <row r="363" spans="2:14" outlineLevel="1" x14ac:dyDescent="0.25">
      <c r="B363" s="159"/>
      <c r="C363" s="170"/>
      <c r="D363" s="492"/>
      <c r="E363" s="493"/>
      <c r="F363" s="160"/>
      <c r="G363" s="493"/>
      <c r="H363" s="161"/>
      <c r="I363" s="161"/>
      <c r="J363" s="492"/>
      <c r="K363" s="494"/>
      <c r="L363" s="124"/>
      <c r="M363" s="494"/>
      <c r="N363" s="124"/>
    </row>
    <row r="364" spans="2:14" outlineLevel="1" x14ac:dyDescent="0.25">
      <c r="B364" s="159"/>
      <c r="C364" s="170"/>
      <c r="D364" s="492"/>
      <c r="E364" s="493"/>
      <c r="F364" s="160"/>
      <c r="G364" s="493"/>
      <c r="H364" s="161"/>
      <c r="I364" s="161"/>
      <c r="J364" s="492"/>
      <c r="K364" s="494"/>
      <c r="L364" s="124"/>
      <c r="M364" s="494"/>
      <c r="N364" s="124"/>
    </row>
    <row r="365" spans="2:14" outlineLevel="1" x14ac:dyDescent="0.25">
      <c r="B365" s="159"/>
      <c r="C365" s="170"/>
      <c r="D365" s="492"/>
      <c r="E365" s="493"/>
      <c r="F365" s="160"/>
      <c r="G365" s="493"/>
      <c r="H365" s="161"/>
      <c r="I365" s="161"/>
      <c r="J365" s="492"/>
      <c r="K365" s="494"/>
      <c r="L365" s="124"/>
      <c r="M365" s="494"/>
      <c r="N365" s="124"/>
    </row>
    <row r="366" spans="2:14" outlineLevel="1" x14ac:dyDescent="0.25">
      <c r="B366" s="159"/>
      <c r="C366" s="170"/>
      <c r="D366" s="492"/>
      <c r="E366" s="493"/>
      <c r="F366" s="160"/>
      <c r="G366" s="493"/>
      <c r="H366" s="161"/>
      <c r="I366" s="161"/>
      <c r="J366" s="492"/>
      <c r="K366" s="494"/>
      <c r="L366" s="124"/>
      <c r="M366" s="494"/>
      <c r="N366" s="124"/>
    </row>
    <row r="367" spans="2:14" outlineLevel="1" x14ac:dyDescent="0.25">
      <c r="B367" s="159"/>
      <c r="C367" s="170"/>
      <c r="D367" s="492"/>
      <c r="E367" s="493"/>
      <c r="F367" s="160"/>
      <c r="G367" s="493"/>
      <c r="H367" s="161"/>
      <c r="I367" s="161"/>
      <c r="J367" s="492"/>
      <c r="K367" s="494"/>
      <c r="L367" s="124"/>
      <c r="M367" s="494"/>
      <c r="N367" s="124"/>
    </row>
    <row r="368" spans="2:14" outlineLevel="1" x14ac:dyDescent="0.25">
      <c r="B368" s="159"/>
      <c r="C368" s="170"/>
      <c r="D368" s="492"/>
      <c r="E368" s="493"/>
      <c r="F368" s="160"/>
      <c r="G368" s="493"/>
      <c r="H368" s="161"/>
      <c r="I368" s="161"/>
      <c r="J368" s="492"/>
      <c r="K368" s="494"/>
      <c r="L368" s="124"/>
      <c r="M368" s="494"/>
      <c r="N368" s="124"/>
    </row>
    <row r="369" spans="2:14" outlineLevel="1" x14ac:dyDescent="0.25">
      <c r="B369" s="159"/>
      <c r="C369" s="170"/>
      <c r="D369" s="492"/>
      <c r="E369" s="493"/>
      <c r="F369" s="160"/>
      <c r="G369" s="493"/>
      <c r="H369" s="161"/>
      <c r="I369" s="161"/>
      <c r="J369" s="492"/>
      <c r="K369" s="494"/>
      <c r="L369" s="124"/>
      <c r="M369" s="494"/>
      <c r="N369" s="124"/>
    </row>
    <row r="370" spans="2:14" outlineLevel="1" x14ac:dyDescent="0.25">
      <c r="B370" s="159"/>
      <c r="C370" s="170"/>
      <c r="D370" s="492"/>
      <c r="E370" s="493"/>
      <c r="F370" s="160"/>
      <c r="G370" s="493"/>
      <c r="H370" s="161"/>
      <c r="I370" s="161"/>
      <c r="J370" s="492"/>
      <c r="K370" s="494"/>
      <c r="L370" s="124"/>
      <c r="M370" s="494"/>
      <c r="N370" s="124"/>
    </row>
    <row r="371" spans="2:14" outlineLevel="1" x14ac:dyDescent="0.25">
      <c r="B371" s="159"/>
      <c r="C371" s="170"/>
      <c r="D371" s="492"/>
      <c r="E371" s="493"/>
      <c r="F371" s="160"/>
      <c r="G371" s="493"/>
      <c r="H371" s="161"/>
      <c r="I371" s="161"/>
      <c r="J371" s="492"/>
      <c r="K371" s="494"/>
      <c r="L371" s="124"/>
      <c r="M371" s="494"/>
      <c r="N371" s="124"/>
    </row>
    <row r="372" spans="2:14" outlineLevel="1" x14ac:dyDescent="0.25">
      <c r="B372" s="159"/>
      <c r="C372" s="170"/>
      <c r="D372" s="492"/>
      <c r="E372" s="493"/>
      <c r="F372" s="160"/>
      <c r="G372" s="493"/>
      <c r="H372" s="161"/>
      <c r="I372" s="161"/>
      <c r="J372" s="492"/>
      <c r="K372" s="494"/>
      <c r="L372" s="124"/>
      <c r="M372" s="494"/>
      <c r="N372" s="124"/>
    </row>
    <row r="373" spans="2:14" outlineLevel="1" x14ac:dyDescent="0.25">
      <c r="B373" s="159"/>
      <c r="C373" s="170"/>
      <c r="D373" s="492"/>
      <c r="E373" s="493"/>
      <c r="F373" s="160"/>
      <c r="G373" s="493"/>
      <c r="H373" s="161"/>
      <c r="I373" s="161"/>
      <c r="J373" s="492"/>
      <c r="K373" s="494"/>
      <c r="L373" s="124"/>
      <c r="M373" s="494"/>
      <c r="N373" s="124"/>
    </row>
    <row r="374" spans="2:14" outlineLevel="1" x14ac:dyDescent="0.25">
      <c r="B374" s="159"/>
      <c r="C374" s="170"/>
      <c r="D374" s="492"/>
      <c r="E374" s="493"/>
      <c r="F374" s="160"/>
      <c r="G374" s="493"/>
      <c r="H374" s="161"/>
      <c r="I374" s="161"/>
      <c r="J374" s="492"/>
      <c r="K374" s="494"/>
      <c r="L374" s="124"/>
      <c r="M374" s="494"/>
      <c r="N374" s="124"/>
    </row>
    <row r="375" spans="2:14" outlineLevel="1" x14ac:dyDescent="0.25">
      <c r="B375" s="159"/>
      <c r="C375" s="170"/>
      <c r="D375" s="492"/>
      <c r="E375" s="493"/>
      <c r="F375" s="160"/>
      <c r="G375" s="493"/>
      <c r="H375" s="161"/>
      <c r="I375" s="161"/>
      <c r="J375" s="492"/>
      <c r="K375" s="494"/>
      <c r="L375" s="124"/>
      <c r="M375" s="494"/>
      <c r="N375" s="124"/>
    </row>
    <row r="376" spans="2:14" outlineLevel="1" x14ac:dyDescent="0.25">
      <c r="B376" s="159"/>
      <c r="C376" s="170"/>
      <c r="D376" s="492"/>
      <c r="E376" s="493"/>
      <c r="F376" s="160"/>
      <c r="G376" s="493"/>
      <c r="H376" s="161"/>
      <c r="I376" s="161"/>
      <c r="J376" s="492"/>
      <c r="K376" s="494"/>
      <c r="L376" s="124"/>
      <c r="M376" s="494"/>
      <c r="N376" s="124"/>
    </row>
    <row r="377" spans="2:14" x14ac:dyDescent="0.25">
      <c r="C377" s="173" t="s">
        <v>51</v>
      </c>
      <c r="E377" s="76"/>
      <c r="F377" s="76"/>
      <c r="G377" s="76"/>
      <c r="H377" s="76"/>
      <c r="I377" s="76"/>
      <c r="K377" s="76"/>
      <c r="L377" s="76"/>
      <c r="M377" s="76"/>
      <c r="N377" s="76"/>
    </row>
    <row r="378" spans="2:14" outlineLevel="2" x14ac:dyDescent="0.25">
      <c r="B378" s="2">
        <f>'ЕФЕКТИВНІСТЬ І півріччя 2020'!B152</f>
        <v>115</v>
      </c>
      <c r="C378" s="164" t="str">
        <f>'ЕФЕКТИВНІСТЬ І півріччя 2020'!C152</f>
        <v>Гайворонський окружний суд</v>
      </c>
      <c r="E378" s="157">
        <f>'ЕФЕКТИВНІСТЬ І півріччя 2020'!K152</f>
        <v>5975.3278000000009</v>
      </c>
      <c r="F378" s="158">
        <f>'ЕФЕКТИВНІСТЬ І півріччя 2020'!E152</f>
        <v>458.11770000000001</v>
      </c>
      <c r="G378" s="157">
        <f>'ЕФЕКТИВНІСТЬ І півріччя 2020'!N152</f>
        <v>4.9000000000000004</v>
      </c>
      <c r="H378" s="64">
        <f>'ЕФЕКТИВНІСТЬ І півріччя 2020'!R152</f>
        <v>-0.31999999999999995</v>
      </c>
      <c r="I378" s="64">
        <f>'ЕФЕКТИВНІСТЬ І півріччя 2020'!Q152</f>
        <v>-0.88</v>
      </c>
      <c r="K378" s="23">
        <f>'ЕФЕКТИВНІСТЬ І півріччя 2020'!U152</f>
        <v>0</v>
      </c>
      <c r="L378" s="111">
        <f>'ЕФЕКТИВНІСТЬ І півріччя 2020'!V152</f>
        <v>0</v>
      </c>
      <c r="M378" s="23" t="str">
        <f>'ЕФЕКТИВНІСТЬ І півріччя 2020'!W152</f>
        <v>ВВ</v>
      </c>
      <c r="N378" s="17">
        <f>'ЕФЕКТИВНІСТЬ І півріччя 2020'!X152</f>
        <v>0</v>
      </c>
    </row>
    <row r="379" spans="2:14" outlineLevel="2" x14ac:dyDescent="0.25">
      <c r="B379" s="2">
        <f>'ЕФЕКТИВНІСТЬ І півріччя 2020'!B153</f>
        <v>116</v>
      </c>
      <c r="C379" s="164" t="str">
        <f>'ЕФЕКТИВНІСТЬ І півріччя 2020'!C153</f>
        <v>Голованівський окружний суд</v>
      </c>
      <c r="E379" s="157">
        <f>'ЕФЕКТИВНІСТЬ І півріччя 2020'!K153</f>
        <v>9618.9776600000005</v>
      </c>
      <c r="F379" s="158">
        <f>'ЕФЕКТИВНІСТЬ І півріччя 2020'!E153</f>
        <v>423.96669999999995</v>
      </c>
      <c r="G379" s="157">
        <f>'ЕФЕКТИВНІСТЬ І півріччя 2020'!N153</f>
        <v>9</v>
      </c>
      <c r="H379" s="64">
        <f>'ЕФЕКТИВНІСТЬ І півріччя 2020'!R153</f>
        <v>-1.2</v>
      </c>
      <c r="I379" s="64">
        <f>'ЕФЕКТИВНІСТЬ І півріччя 2020'!Q153</f>
        <v>-1.46</v>
      </c>
      <c r="K379" s="23">
        <f>'ЕФЕКТИВНІСТЬ І півріччя 2020'!U153</f>
        <v>0</v>
      </c>
      <c r="L379" s="111">
        <f>'ЕФЕКТИВНІСТЬ І півріччя 2020'!V153</f>
        <v>0</v>
      </c>
      <c r="M379" s="23" t="str">
        <f>'ЕФЕКТИВНІСТЬ І півріччя 2020'!W153</f>
        <v>ВВ</v>
      </c>
      <c r="N379" s="17">
        <f>'ЕФЕКТИВНІСТЬ І півріччя 2020'!X153</f>
        <v>0</v>
      </c>
    </row>
    <row r="380" spans="2:14" outlineLevel="2" x14ac:dyDescent="0.25">
      <c r="B380" s="2">
        <f>'ЕФЕКТИВНІСТЬ І півріччя 2020'!B154</f>
        <v>117</v>
      </c>
      <c r="C380" s="164" t="str">
        <f>'ЕФЕКТИВНІСТЬ І півріччя 2020'!C154</f>
        <v>Долинський окружний суд</v>
      </c>
      <c r="E380" s="157">
        <f>'ЕФЕКТИВНІСТЬ І півріччя 2020'!K154</f>
        <v>7693.5276099999992</v>
      </c>
      <c r="F380" s="158">
        <f>'ЕФЕКТИВНІСТЬ І півріччя 2020'!E154</f>
        <v>599.44049999999993</v>
      </c>
      <c r="G380" s="157">
        <f>'ЕФЕКТИВНІСТЬ І півріччя 2020'!N154</f>
        <v>5.5</v>
      </c>
      <c r="H380" s="64">
        <f>'ЕФЕКТИВНІСТЬ І півріччя 2020'!R154</f>
        <v>-0.22000000000000003</v>
      </c>
      <c r="I380" s="64">
        <f>'ЕФЕКТИВНІСТЬ І півріччя 2020'!Q154</f>
        <v>-0.76</v>
      </c>
      <c r="K380" s="23">
        <f>'ЕФЕКТИВНІСТЬ І півріччя 2020'!U154</f>
        <v>0</v>
      </c>
      <c r="L380" s="111">
        <f>'ЕФЕКТИВНІСТЬ І півріччя 2020'!V154</f>
        <v>0</v>
      </c>
      <c r="M380" s="23" t="str">
        <f>'ЕФЕКТИВНІСТЬ І півріччя 2020'!W154</f>
        <v>ВВ</v>
      </c>
      <c r="N380" s="17">
        <f>'ЕФЕКТИВНІСТЬ І півріччя 2020'!X154</f>
        <v>0</v>
      </c>
    </row>
    <row r="381" spans="2:14" outlineLevel="2" x14ac:dyDescent="0.25">
      <c r="B381" s="2">
        <f>'ЕФЕКТИВНІСТЬ І півріччя 2020'!B155</f>
        <v>118</v>
      </c>
      <c r="C381" s="164" t="str">
        <f>'ЕФЕКТИВНІСТЬ І півріччя 2020'!C155</f>
        <v>Знам'янський окружний суд</v>
      </c>
      <c r="E381" s="157">
        <f>'ЕФЕКТИВНІСТЬ І півріччя 2020'!K155</f>
        <v>9974.5069500000009</v>
      </c>
      <c r="F381" s="158">
        <f>'ЕФЕКТИВНІСТЬ І півріччя 2020'!E155</f>
        <v>795.78359999999998</v>
      </c>
      <c r="G381" s="157">
        <f>'ЕФЕКТИВНІСТЬ І півріччя 2020'!N155</f>
        <v>9.4</v>
      </c>
      <c r="H381" s="64">
        <f>'ЕФЕКТИВНІСТЬ І півріччя 2020'!R155</f>
        <v>-0.34</v>
      </c>
      <c r="I381" s="64">
        <f>'ЕФЕКТИВНІСТЬ І півріччя 2020'!Q155</f>
        <v>-2.25</v>
      </c>
      <c r="K381" s="23">
        <f>'ЕФЕКТИВНІСТЬ І півріччя 2020'!U155</f>
        <v>0</v>
      </c>
      <c r="L381" s="111">
        <f>'ЕФЕКТИВНІСТЬ І півріччя 2020'!V155</f>
        <v>0</v>
      </c>
      <c r="M381" s="23" t="str">
        <f>'ЕФЕКТИВНІСТЬ І півріччя 2020'!W155</f>
        <v>ВВ</v>
      </c>
      <c r="N381" s="17">
        <f>'ЕФЕКТИВНІСТЬ І півріччя 2020'!X155</f>
        <v>0</v>
      </c>
    </row>
    <row r="382" spans="2:14" outlineLevel="2" x14ac:dyDescent="0.25">
      <c r="B382" s="2">
        <f>'ЕФЕКТИВНІСТЬ І півріччя 2020'!B156</f>
        <v>119</v>
      </c>
      <c r="C382" s="164" t="str">
        <f>'ЕФЕКТИВНІСТЬ І півріччя 2020'!C156</f>
        <v>Кропивницький окружний суд</v>
      </c>
      <c r="E382" s="157">
        <f>'ЕФЕКТИВНІСТЬ І півріччя 2020'!K156</f>
        <v>12515.619289999999</v>
      </c>
      <c r="F382" s="158">
        <f>'ЕФЕКТИВНІСТЬ І півріччя 2020'!E156</f>
        <v>707.88319999999999</v>
      </c>
      <c r="G382" s="157">
        <f>'ЕФЕКТИВНІСТЬ І півріччя 2020'!N156</f>
        <v>10.6</v>
      </c>
      <c r="H382" s="64">
        <f>'ЕФЕКТИВНІСТЬ І півріччя 2020'!R156</f>
        <v>-0.76</v>
      </c>
      <c r="I382" s="64">
        <f>'ЕФЕКТИВНІСТЬ І півріччя 2020'!Q156</f>
        <v>-1.3399999999999999</v>
      </c>
      <c r="K382" s="23">
        <f>'ЕФЕКТИВНІСТЬ І півріччя 2020'!U156</f>
        <v>0</v>
      </c>
      <c r="L382" s="111">
        <f>'ЕФЕКТИВНІСТЬ І півріччя 2020'!V156</f>
        <v>0</v>
      </c>
      <c r="M382" s="23" t="str">
        <f>'ЕФЕКТИВНІСТЬ І півріччя 2020'!W156</f>
        <v>ВВ</v>
      </c>
      <c r="N382" s="17">
        <f>'ЕФЕКТИВНІСТЬ І півріччя 2020'!X156</f>
        <v>0</v>
      </c>
    </row>
    <row r="383" spans="2:14" outlineLevel="2" x14ac:dyDescent="0.25">
      <c r="B383" s="2">
        <f>'ЕФЕКТИВНІСТЬ І півріччя 2020'!B157</f>
        <v>120</v>
      </c>
      <c r="C383" s="164" t="str">
        <f>'ЕФЕКТИВНІСТЬ І півріччя 2020'!C157</f>
        <v>Маловисківський окружний суд</v>
      </c>
      <c r="E383" s="157">
        <f>'ЕФЕКТИВНІСТЬ І півріччя 2020'!K157</f>
        <v>7325.6702700000005</v>
      </c>
      <c r="F383" s="158">
        <f>'ЕФЕКТИВНІСТЬ І півріччя 2020'!E157</f>
        <v>532.19319999999993</v>
      </c>
      <c r="G383" s="157">
        <f>'ЕФЕКТИВНІСТЬ І півріччя 2020'!N157</f>
        <v>6</v>
      </c>
      <c r="H383" s="64">
        <f>'ЕФЕКТИВНІСТЬ І півріччя 2020'!R157</f>
        <v>-0.39</v>
      </c>
      <c r="I383" s="64">
        <f>'ЕФЕКТИВНІСТЬ І півріччя 2020'!Q157</f>
        <v>-1.41</v>
      </c>
      <c r="K383" s="23">
        <f>'ЕФЕКТИВНІСТЬ І півріччя 2020'!U157</f>
        <v>0</v>
      </c>
      <c r="L383" s="111">
        <f>'ЕФЕКТИВНІСТЬ І півріччя 2020'!V157</f>
        <v>0</v>
      </c>
      <c r="M383" s="23" t="str">
        <f>'ЕФЕКТИВНІСТЬ І півріччя 2020'!W157</f>
        <v>ВВ</v>
      </c>
      <c r="N383" s="17">
        <f>'ЕФЕКТИВНІСТЬ І півріччя 2020'!X157</f>
        <v>0</v>
      </c>
    </row>
    <row r="384" spans="2:14" outlineLevel="2" x14ac:dyDescent="0.25">
      <c r="B384" s="2">
        <f>'ЕФЕКТИВНІСТЬ І півріччя 2020'!B158</f>
        <v>121</v>
      </c>
      <c r="C384" s="164" t="str">
        <f>'ЕФЕКТИВНІСТЬ І півріччя 2020'!C158</f>
        <v>Новоукраїнський окружний суд</v>
      </c>
      <c r="E384" s="157">
        <f>'ЕФЕКТИВНІСТЬ І півріччя 2020'!K158</f>
        <v>7014.1362799999997</v>
      </c>
      <c r="F384" s="158">
        <f>'ЕФЕКТИВНІСТЬ І півріччя 2020'!E158</f>
        <v>666.56439999999998</v>
      </c>
      <c r="G384" s="157">
        <f>'ЕФЕКТИВНІСТЬ І півріччя 2020'!N158</f>
        <v>5</v>
      </c>
      <c r="H384" s="64">
        <f>'ЕФЕКТИВНІСТЬ І півріччя 2020'!R158</f>
        <v>0.06</v>
      </c>
      <c r="I384" s="64">
        <f>'ЕФЕКТИВНІСТЬ І півріччя 2020'!Q158</f>
        <v>-0.61</v>
      </c>
      <c r="K384" s="23">
        <f>'ЕФЕКТИВНІСТЬ І півріччя 2020'!U158</f>
        <v>0</v>
      </c>
      <c r="L384" s="111">
        <f>'ЕФЕКТИВНІСТЬ І півріччя 2020'!V158</f>
        <v>0</v>
      </c>
      <c r="M384" s="23">
        <f>'ЕФЕКТИВНІСТЬ І півріччя 2020'!W158</f>
        <v>0</v>
      </c>
      <c r="N384" s="17" t="str">
        <f>'ЕФЕКТИВНІСТЬ І півріччя 2020'!X158</f>
        <v>ВА</v>
      </c>
    </row>
    <row r="385" spans="2:14" outlineLevel="2" x14ac:dyDescent="0.25">
      <c r="B385" s="2">
        <f>'ЕФЕКТИВНІСТЬ І півріччя 2020'!B159</f>
        <v>122</v>
      </c>
      <c r="C385" s="164" t="str">
        <f>'ЕФЕКТИВНІСТЬ І півріччя 2020'!C159</f>
        <v>Окружний суд м.Кропивницького</v>
      </c>
      <c r="E385" s="157">
        <f>'ЕФЕКТИВНІСТЬ І півріччя 2020'!K159</f>
        <v>31146.720809999999</v>
      </c>
      <c r="F385" s="158">
        <f>'ЕФЕКТИВНІСТЬ І півріччя 2020'!E159</f>
        <v>2851.1733999999997</v>
      </c>
      <c r="G385" s="157">
        <f>'ЕФЕКТИВНІСТЬ І півріччя 2020'!N159</f>
        <v>23.9</v>
      </c>
      <c r="H385" s="64">
        <f>'ЕФЕКТИВНІСТЬ І півріччя 2020'!R159</f>
        <v>-4.9999999999999989E-2</v>
      </c>
      <c r="I385" s="64">
        <f>'ЕФЕКТИВНІСТЬ І півріччя 2020'!Q159</f>
        <v>-0.73</v>
      </c>
      <c r="K385" s="23">
        <f>'ЕФЕКТИВНІСТЬ І півріччя 2020'!U159</f>
        <v>0</v>
      </c>
      <c r="L385" s="111">
        <f>'ЕФЕКТИВНІСТЬ І півріччя 2020'!V159</f>
        <v>0</v>
      </c>
      <c r="M385" s="23" t="str">
        <f>'ЕФЕКТИВНІСТЬ І півріччя 2020'!W159</f>
        <v>ВВ</v>
      </c>
      <c r="N385" s="17">
        <f>'ЕФЕКТИВНІСТЬ І півріччя 2020'!X159</f>
        <v>0</v>
      </c>
    </row>
    <row r="386" spans="2:14" outlineLevel="2" x14ac:dyDescent="0.25">
      <c r="B386" s="2">
        <f>'ЕФЕКТИВНІСТЬ І півріччя 2020'!B160</f>
        <v>123</v>
      </c>
      <c r="C386" s="164" t="str">
        <f>'ЕФЕКТИВНІСТЬ І півріччя 2020'!C160</f>
        <v>Олександрійський окружний суд</v>
      </c>
      <c r="E386" s="486">
        <f>'ЕФЕКТИВНІСТЬ І півріччя 2020'!K160</f>
        <v>12948.919699999999</v>
      </c>
      <c r="F386" s="487">
        <f>'ЕФЕКТИВНІСТЬ І півріччя 2020'!E160</f>
        <v>1237.0821000000001</v>
      </c>
      <c r="G386" s="486">
        <f>'ЕФЕКТИВНІСТЬ І півріччя 2020'!N160</f>
        <v>9.3000000000000007</v>
      </c>
      <c r="H386" s="488">
        <f>'ЕФЕКТИВНІСТЬ І півріччя 2020'!R160</f>
        <v>0.06</v>
      </c>
      <c r="I386" s="488">
        <f>'ЕФЕКТИВНІСТЬ І півріччя 2020'!Q160</f>
        <v>-0.49999999999999994</v>
      </c>
      <c r="K386" s="489">
        <f>'ЕФЕКТИВНІСТЬ І півріччя 2020'!U160</f>
        <v>0</v>
      </c>
      <c r="L386" s="490">
        <f>'ЕФЕКТИВНІСТЬ І півріччя 2020'!V160</f>
        <v>0</v>
      </c>
      <c r="M386" s="489">
        <f>'ЕФЕКТИВНІСТЬ І півріччя 2020'!W160</f>
        <v>0</v>
      </c>
      <c r="N386" s="491" t="str">
        <f>'ЕФЕКТИВНІСТЬ І півріччя 2020'!X160</f>
        <v>ВА</v>
      </c>
    </row>
    <row r="387" spans="2:14" outlineLevel="2" x14ac:dyDescent="0.25">
      <c r="B387" s="2">
        <f>'ЕФЕКТИВНІСТЬ І півріччя 2020'!B161</f>
        <v>124</v>
      </c>
      <c r="C387" s="164" t="str">
        <f>'ЕФЕКТИВНІСТЬ І півріччя 2020'!C161</f>
        <v>Світловодський окружний суд</v>
      </c>
      <c r="E387" s="157">
        <f>'ЕФЕКТИВНІСТЬ І півріччя 2020'!K161</f>
        <v>10194.433919999999</v>
      </c>
      <c r="F387" s="158">
        <f>'ЕФЕКТИВНІСТЬ І півріччя 2020'!E161</f>
        <v>852.65210000000002</v>
      </c>
      <c r="G387" s="157">
        <f>'ЕФЕКТИВНІСТЬ І півріччя 2020'!N161</f>
        <v>8.4</v>
      </c>
      <c r="H387" s="64">
        <f>'ЕФЕКТИВНІСТЬ І півріччя 2020'!R161</f>
        <v>-0.21</v>
      </c>
      <c r="I387" s="64">
        <f>'ЕФЕКТИВНІСТЬ І півріччя 2020'!Q161</f>
        <v>-0.54</v>
      </c>
      <c r="J387" s="495"/>
      <c r="K387" s="23">
        <f>'ЕФЕКТИВНІСТЬ І півріччя 2020'!U161</f>
        <v>0</v>
      </c>
      <c r="L387" s="111">
        <f>'ЕФЕКТИВНІСТЬ І півріччя 2020'!V161</f>
        <v>0</v>
      </c>
      <c r="M387" s="23" t="str">
        <f>'ЕФЕКТИВНІСТЬ І півріччя 2020'!W161</f>
        <v>ВВ</v>
      </c>
      <c r="N387" s="17">
        <f>'ЕФЕКТИВНІСТЬ І півріччя 2020'!X161</f>
        <v>0</v>
      </c>
    </row>
    <row r="388" spans="2:14" outlineLevel="2" x14ac:dyDescent="0.25">
      <c r="B388" s="123"/>
      <c r="C388" s="172"/>
      <c r="D388" s="496"/>
      <c r="E388" s="493"/>
      <c r="F388" s="160"/>
      <c r="G388" s="493"/>
      <c r="H388" s="161"/>
      <c r="I388" s="161"/>
      <c r="J388" s="492"/>
      <c r="K388" s="494"/>
      <c r="L388" s="124"/>
      <c r="M388" s="494"/>
      <c r="N388" s="124"/>
    </row>
    <row r="389" spans="2:14" outlineLevel="2" x14ac:dyDescent="0.25">
      <c r="B389" s="159"/>
      <c r="C389" s="170"/>
      <c r="D389" s="492"/>
      <c r="E389" s="493"/>
      <c r="F389" s="160"/>
      <c r="G389" s="493"/>
      <c r="H389" s="161"/>
      <c r="I389" s="161"/>
      <c r="J389" s="492"/>
      <c r="K389" s="494"/>
      <c r="L389" s="124"/>
      <c r="M389" s="494"/>
      <c r="N389" s="124"/>
    </row>
    <row r="390" spans="2:14" outlineLevel="2" x14ac:dyDescent="0.25">
      <c r="B390" s="159"/>
      <c r="C390" s="170"/>
      <c r="D390" s="492"/>
      <c r="E390" s="493"/>
      <c r="F390" s="160"/>
      <c r="G390" s="493"/>
      <c r="H390" s="161"/>
      <c r="I390" s="161"/>
      <c r="J390" s="492"/>
      <c r="K390" s="494"/>
      <c r="L390" s="124"/>
      <c r="M390" s="494"/>
      <c r="N390" s="124"/>
    </row>
    <row r="391" spans="2:14" outlineLevel="2" x14ac:dyDescent="0.25">
      <c r="B391" s="159"/>
      <c r="C391" s="170"/>
      <c r="D391" s="492"/>
      <c r="E391" s="493"/>
      <c r="F391" s="160"/>
      <c r="G391" s="493"/>
      <c r="H391" s="161"/>
      <c r="I391" s="161"/>
      <c r="J391" s="492"/>
      <c r="K391" s="494"/>
      <c r="L391" s="124"/>
      <c r="M391" s="494"/>
      <c r="N391" s="124"/>
    </row>
    <row r="392" spans="2:14" outlineLevel="2" x14ac:dyDescent="0.25">
      <c r="B392" s="159"/>
      <c r="C392" s="170"/>
      <c r="D392" s="492"/>
      <c r="E392" s="493"/>
      <c r="F392" s="160"/>
      <c r="G392" s="493"/>
      <c r="H392" s="161"/>
      <c r="I392" s="161"/>
      <c r="J392" s="492"/>
      <c r="K392" s="494"/>
      <c r="L392" s="124"/>
      <c r="M392" s="494"/>
      <c r="N392" s="124"/>
    </row>
    <row r="393" spans="2:14" outlineLevel="2" x14ac:dyDescent="0.25">
      <c r="B393" s="159"/>
      <c r="C393" s="170"/>
      <c r="D393" s="492"/>
      <c r="E393" s="493"/>
      <c r="F393" s="160"/>
      <c r="G393" s="493"/>
      <c r="H393" s="161"/>
      <c r="I393" s="161"/>
      <c r="J393" s="492"/>
      <c r="K393" s="494"/>
      <c r="L393" s="124"/>
      <c r="M393" s="494"/>
      <c r="N393" s="124"/>
    </row>
    <row r="394" spans="2:14" outlineLevel="2" x14ac:dyDescent="0.25">
      <c r="B394" s="159"/>
      <c r="C394" s="170"/>
      <c r="D394" s="492"/>
      <c r="E394" s="493"/>
      <c r="F394" s="160"/>
      <c r="G394" s="493"/>
      <c r="H394" s="161"/>
      <c r="I394" s="161"/>
      <c r="J394" s="492"/>
      <c r="K394" s="494"/>
      <c r="L394" s="124"/>
      <c r="M394" s="494"/>
      <c r="N394" s="124"/>
    </row>
    <row r="395" spans="2:14" outlineLevel="2" x14ac:dyDescent="0.25">
      <c r="B395" s="159"/>
      <c r="C395" s="170"/>
      <c r="D395" s="492"/>
      <c r="E395" s="493"/>
      <c r="F395" s="160"/>
      <c r="G395" s="493"/>
      <c r="H395" s="161"/>
      <c r="I395" s="161"/>
      <c r="J395" s="492"/>
      <c r="K395" s="494"/>
      <c r="L395" s="124"/>
      <c r="M395" s="494"/>
      <c r="N395" s="124"/>
    </row>
    <row r="396" spans="2:14" outlineLevel="2" x14ac:dyDescent="0.25">
      <c r="B396" s="159"/>
      <c r="C396" s="170"/>
      <c r="D396" s="492"/>
      <c r="E396" s="493"/>
      <c r="F396" s="160"/>
      <c r="G396" s="493"/>
      <c r="H396" s="161"/>
      <c r="I396" s="161"/>
      <c r="J396" s="492"/>
      <c r="K396" s="494"/>
      <c r="L396" s="124"/>
      <c r="M396" s="494"/>
      <c r="N396" s="124"/>
    </row>
    <row r="397" spans="2:14" outlineLevel="2" x14ac:dyDescent="0.25">
      <c r="B397" s="159"/>
      <c r="C397" s="170"/>
      <c r="D397" s="492"/>
      <c r="E397" s="493"/>
      <c r="F397" s="160"/>
      <c r="G397" s="493"/>
      <c r="H397" s="161"/>
      <c r="I397" s="161"/>
      <c r="J397" s="492"/>
      <c r="K397" s="494"/>
      <c r="L397" s="124"/>
      <c r="M397" s="494"/>
      <c r="N397" s="124"/>
    </row>
    <row r="398" spans="2:14" outlineLevel="2" x14ac:dyDescent="0.25">
      <c r="B398" s="159"/>
      <c r="C398" s="170"/>
      <c r="D398" s="492"/>
      <c r="E398" s="493"/>
      <c r="F398" s="160"/>
      <c r="G398" s="493"/>
      <c r="H398" s="161"/>
      <c r="I398" s="161"/>
      <c r="J398" s="492"/>
      <c r="K398" s="494"/>
      <c r="L398" s="124"/>
      <c r="M398" s="494"/>
      <c r="N398" s="124"/>
    </row>
    <row r="399" spans="2:14" outlineLevel="2" x14ac:dyDescent="0.25">
      <c r="B399" s="159"/>
      <c r="C399" s="170"/>
      <c r="D399" s="492"/>
      <c r="E399" s="493"/>
      <c r="F399" s="160"/>
      <c r="G399" s="493"/>
      <c r="H399" s="161"/>
      <c r="I399" s="161"/>
      <c r="J399" s="492"/>
      <c r="K399" s="494"/>
      <c r="L399" s="124"/>
      <c r="M399" s="494"/>
      <c r="N399" s="124"/>
    </row>
    <row r="400" spans="2:14" outlineLevel="2" x14ac:dyDescent="0.25">
      <c r="B400" s="159"/>
      <c r="C400" s="170"/>
      <c r="D400" s="492"/>
      <c r="E400" s="493"/>
      <c r="F400" s="160"/>
      <c r="G400" s="493"/>
      <c r="H400" s="161"/>
      <c r="I400" s="161"/>
      <c r="J400" s="492"/>
      <c r="K400" s="494"/>
      <c r="L400" s="124"/>
      <c r="M400" s="494"/>
      <c r="N400" s="124"/>
    </row>
    <row r="401" spans="2:14" x14ac:dyDescent="0.25">
      <c r="C401" s="173" t="s">
        <v>52</v>
      </c>
      <c r="E401" s="76"/>
      <c r="F401" s="76"/>
      <c r="G401" s="76"/>
      <c r="H401" s="76"/>
      <c r="I401" s="76"/>
      <c r="K401" s="76"/>
      <c r="L401" s="76"/>
      <c r="M401" s="76"/>
      <c r="N401" s="76"/>
    </row>
    <row r="402" spans="2:14" ht="21" customHeight="1" outlineLevel="1" x14ac:dyDescent="0.25">
      <c r="B402" s="2">
        <f>'ЕФЕКТИВНІСТЬ І півріччя 2020'!B162</f>
        <v>125</v>
      </c>
      <c r="C402" s="164" t="str">
        <f>'ЕФЕКТИВНІСТЬ І півріччя 2020'!C162</f>
        <v>Алчевський окружний суд</v>
      </c>
      <c r="E402" s="157">
        <f>'ЕФЕКТИВНІСТЬ І півріччя 2020'!K162</f>
        <v>0</v>
      </c>
      <c r="F402" s="158">
        <f>'ЕФЕКТИВНІСТЬ І півріччя 2020'!E162</f>
        <v>0</v>
      </c>
      <c r="G402" s="157">
        <f>'ЕФЕКТИВНІСТЬ І півріччя 2020'!N162</f>
        <v>0</v>
      </c>
      <c r="H402" s="64" t="e">
        <f>'ЕФЕКТИВНІСТЬ І півріччя 2020'!R162</f>
        <v>#DIV/0!</v>
      </c>
      <c r="I402" s="64" t="e">
        <f>'ЕФЕКТИВНІСТЬ І півріччя 2020'!Q162</f>
        <v>#DIV/0!</v>
      </c>
      <c r="K402" s="23" t="e">
        <f>'ЕФЕКТИВНІСТЬ І півріччя 2020'!U162</f>
        <v>#DIV/0!</v>
      </c>
      <c r="L402" s="111" t="e">
        <f>'ЕФЕКТИВНІСТЬ І півріччя 2020'!V162</f>
        <v>#DIV/0!</v>
      </c>
      <c r="M402" s="23" t="e">
        <f>'ЕФЕКТИВНІСТЬ І півріччя 2020'!W162</f>
        <v>#DIV/0!</v>
      </c>
      <c r="N402" s="17" t="e">
        <f>'ЕФЕКТИВНІСТЬ І півріччя 2020'!X162</f>
        <v>#DIV/0!</v>
      </c>
    </row>
    <row r="403" spans="2:14" ht="21" customHeight="1" outlineLevel="1" x14ac:dyDescent="0.25">
      <c r="B403" s="2">
        <f>'ЕФЕКТИВНІСТЬ І півріччя 2020'!B163</f>
        <v>126</v>
      </c>
      <c r="C403" s="164" t="str">
        <f>'ЕФЕКТИВНІСТЬ І півріччя 2020'!C163</f>
        <v>Біловодський окружний суд</v>
      </c>
      <c r="E403" s="157">
        <f>'ЕФЕКТИВНІСТЬ І півріччя 2020'!K163</f>
        <v>8514.48</v>
      </c>
      <c r="F403" s="158">
        <f>'ЕФЕКТИВНІСТЬ І півріччя 2020'!E163</f>
        <v>1488.0571</v>
      </c>
      <c r="G403" s="157">
        <f>'ЕФЕКТИВНІСТЬ І півріччя 2020'!N163</f>
        <v>6.3</v>
      </c>
      <c r="H403" s="64">
        <f>'ЕФЕКТИВНІСТЬ І півріччя 2020'!R163</f>
        <v>0.91999999999999993</v>
      </c>
      <c r="I403" s="64">
        <f>'ЕФЕКТИВНІСТЬ І півріччя 2020'!Q163</f>
        <v>-0.44</v>
      </c>
      <c r="K403" s="23">
        <f>'ЕФЕКТИВНІСТЬ І півріччя 2020'!U163</f>
        <v>0</v>
      </c>
      <c r="L403" s="111">
        <f>'ЕФЕКТИВНІСТЬ І півріччя 2020'!V163</f>
        <v>0</v>
      </c>
      <c r="M403" s="23">
        <f>'ЕФЕКТИВНІСТЬ І півріччя 2020'!W163</f>
        <v>0</v>
      </c>
      <c r="N403" s="17" t="str">
        <f>'ЕФЕКТИВНІСТЬ І півріччя 2020'!X163</f>
        <v>ВА</v>
      </c>
    </row>
    <row r="404" spans="2:14" ht="21" customHeight="1" outlineLevel="1" x14ac:dyDescent="0.25">
      <c r="B404" s="2">
        <f>'ЕФЕКТИВНІСТЬ І півріччя 2020'!B164</f>
        <v>127</v>
      </c>
      <c r="C404" s="164" t="str">
        <f>'ЕФЕКТИВНІСТЬ І півріччя 2020'!C164</f>
        <v>Довжанський окружний суд</v>
      </c>
      <c r="E404" s="157">
        <f>'ЕФЕКТИВНІСТЬ І півріччя 2020'!K164</f>
        <v>0</v>
      </c>
      <c r="F404" s="158">
        <f>'ЕФЕКТИВНІСТЬ І півріччя 2020'!E164</f>
        <v>0</v>
      </c>
      <c r="G404" s="157">
        <f>'ЕФЕКТИВНІСТЬ І півріччя 2020'!N164</f>
        <v>0</v>
      </c>
      <c r="H404" s="64" t="e">
        <f>'ЕФЕКТИВНІСТЬ І півріччя 2020'!R164</f>
        <v>#DIV/0!</v>
      </c>
      <c r="I404" s="64" t="e">
        <f>'ЕФЕКТИВНІСТЬ І півріччя 2020'!Q164</f>
        <v>#DIV/0!</v>
      </c>
      <c r="K404" s="23" t="e">
        <f>'ЕФЕКТИВНІСТЬ І півріччя 2020'!U164</f>
        <v>#DIV/0!</v>
      </c>
      <c r="L404" s="111" t="e">
        <f>'ЕФЕКТИВНІСТЬ І півріччя 2020'!V164</f>
        <v>#DIV/0!</v>
      </c>
      <c r="M404" s="23" t="e">
        <f>'ЕФЕКТИВНІСТЬ І півріччя 2020'!W164</f>
        <v>#DIV/0!</v>
      </c>
      <c r="N404" s="17" t="e">
        <f>'ЕФЕКТИВНІСТЬ І півріччя 2020'!X164</f>
        <v>#DIV/0!</v>
      </c>
    </row>
    <row r="405" spans="2:14" ht="21" customHeight="1" outlineLevel="1" x14ac:dyDescent="0.25">
      <c r="B405" s="2">
        <f>'ЕФЕКТИВНІСТЬ І півріччя 2020'!B165</f>
        <v>128</v>
      </c>
      <c r="C405" s="164" t="str">
        <f>'ЕФЕКТИВНІСТЬ І півріччя 2020'!C165</f>
        <v>Кадіївський окружний суд</v>
      </c>
      <c r="E405" s="157">
        <f>'ЕФЕКТИВНІСТЬ І півріччя 2020'!K165</f>
        <v>0</v>
      </c>
      <c r="F405" s="158">
        <f>'ЕФЕКТИВНІСТЬ І півріччя 2020'!E165</f>
        <v>0</v>
      </c>
      <c r="G405" s="157">
        <f>'ЕФЕКТИВНІСТЬ І півріччя 2020'!N165</f>
        <v>0</v>
      </c>
      <c r="H405" s="64" t="e">
        <f>'ЕФЕКТИВНІСТЬ І півріччя 2020'!R165</f>
        <v>#DIV/0!</v>
      </c>
      <c r="I405" s="64" t="e">
        <f>'ЕФЕКТИВНІСТЬ І півріччя 2020'!Q165</f>
        <v>#DIV/0!</v>
      </c>
      <c r="K405" s="23" t="e">
        <f>'ЕФЕКТИВНІСТЬ І півріччя 2020'!U165</f>
        <v>#DIV/0!</v>
      </c>
      <c r="L405" s="111" t="e">
        <f>'ЕФЕКТИВНІСТЬ І півріччя 2020'!V165</f>
        <v>#DIV/0!</v>
      </c>
      <c r="M405" s="23" t="e">
        <f>'ЕФЕКТИВНІСТЬ І півріччя 2020'!W165</f>
        <v>#DIV/0!</v>
      </c>
      <c r="N405" s="17" t="e">
        <f>'ЕФЕКТИВНІСТЬ І півріччя 2020'!X165</f>
        <v>#DIV/0!</v>
      </c>
    </row>
    <row r="406" spans="2:14" ht="21" customHeight="1" outlineLevel="1" x14ac:dyDescent="0.25">
      <c r="B406" s="2">
        <f>'ЕФЕКТИВНІСТЬ І півріччя 2020'!B166</f>
        <v>129</v>
      </c>
      <c r="C406" s="164" t="str">
        <f>'ЕФЕКТИВНІСТЬ І півріччя 2020'!C166</f>
        <v>Лисичанський окружний суд</v>
      </c>
      <c r="E406" s="157">
        <f>'ЕФЕКТИВНІСТЬ І півріччя 2020'!K166</f>
        <v>13111.540260000002</v>
      </c>
      <c r="F406" s="158">
        <f>'ЕФЕКТИВНІСТЬ І півріччя 2020'!E166</f>
        <v>1937.0828999999999</v>
      </c>
      <c r="G406" s="157">
        <f>'ЕФЕКТИВНІСТЬ І півріччя 2020'!N166</f>
        <v>8</v>
      </c>
      <c r="H406" s="64">
        <f>'ЕФЕКТИВНІСТЬ І півріччя 2020'!R166</f>
        <v>0.88000000000000012</v>
      </c>
      <c r="I406" s="64">
        <f>'ЕФЕКТИВНІСТЬ І півріччя 2020'!Q166</f>
        <v>-1.27</v>
      </c>
      <c r="K406" s="23">
        <f>'ЕФЕКТИВНІСТЬ І півріччя 2020'!U166</f>
        <v>0</v>
      </c>
      <c r="L406" s="111">
        <f>'ЕФЕКТИВНІСТЬ І півріччя 2020'!V166</f>
        <v>0</v>
      </c>
      <c r="M406" s="23">
        <f>'ЕФЕКТИВНІСТЬ І півріччя 2020'!W166</f>
        <v>0</v>
      </c>
      <c r="N406" s="17" t="str">
        <f>'ЕФЕКТИВНІСТЬ І півріччя 2020'!X166</f>
        <v>ВА</v>
      </c>
    </row>
    <row r="407" spans="2:14" ht="21" customHeight="1" outlineLevel="1" x14ac:dyDescent="0.25">
      <c r="B407" s="2">
        <f>'ЕФЕКТИВНІСТЬ І півріччя 2020'!B167</f>
        <v>130</v>
      </c>
      <c r="C407" s="164" t="str">
        <f>'ЕФЕКТИВНІСТЬ І півріччя 2020'!C167</f>
        <v>Луганський окружний суд</v>
      </c>
      <c r="E407" s="157">
        <f>'ЕФЕКТИВНІСТЬ І півріччя 2020'!K167</f>
        <v>0</v>
      </c>
      <c r="F407" s="158">
        <f>'ЕФЕКТИВНІСТЬ І півріччя 2020'!E167</f>
        <v>0</v>
      </c>
      <c r="G407" s="157">
        <f>'ЕФЕКТИВНІСТЬ І півріччя 2020'!N167</f>
        <v>0</v>
      </c>
      <c r="H407" s="64" t="e">
        <f>'ЕФЕКТИВНІСТЬ І півріччя 2020'!R167</f>
        <v>#DIV/0!</v>
      </c>
      <c r="I407" s="64" t="e">
        <f>'ЕФЕКТИВНІСТЬ І півріччя 2020'!Q167</f>
        <v>#DIV/0!</v>
      </c>
      <c r="K407" s="23" t="e">
        <f>'ЕФЕКТИВНІСТЬ І півріччя 2020'!U167</f>
        <v>#DIV/0!</v>
      </c>
      <c r="L407" s="111" t="e">
        <f>'ЕФЕКТИВНІСТЬ І півріччя 2020'!V167</f>
        <v>#DIV/0!</v>
      </c>
      <c r="M407" s="23" t="e">
        <f>'ЕФЕКТИВНІСТЬ І півріччя 2020'!W167</f>
        <v>#DIV/0!</v>
      </c>
      <c r="N407" s="17" t="e">
        <f>'ЕФЕКТИВНІСТЬ І півріччя 2020'!X167</f>
        <v>#DIV/0!</v>
      </c>
    </row>
    <row r="408" spans="2:14" ht="21" customHeight="1" outlineLevel="1" x14ac:dyDescent="0.25">
      <c r="B408" s="2">
        <f>'ЕФЕКТИВНІСТЬ І півріччя 2020'!B168</f>
        <v>131</v>
      </c>
      <c r="C408" s="164" t="str">
        <f>'ЕФЕКТИВНІСТЬ І півріччя 2020'!C168</f>
        <v>Лутугинський окружний суд</v>
      </c>
      <c r="E408" s="157">
        <f>'ЕФЕКТИВНІСТЬ І півріччя 2020'!K168</f>
        <v>0</v>
      </c>
      <c r="F408" s="158">
        <f>'ЕФЕКТИВНІСТЬ І півріччя 2020'!E168</f>
        <v>0</v>
      </c>
      <c r="G408" s="157">
        <f>'ЕФЕКТИВНІСТЬ І півріччя 2020'!N168</f>
        <v>0</v>
      </c>
      <c r="H408" s="64" t="e">
        <f>'ЕФЕКТИВНІСТЬ І півріччя 2020'!R168</f>
        <v>#DIV/0!</v>
      </c>
      <c r="I408" s="64" t="e">
        <f>'ЕФЕКТИВНІСТЬ І півріччя 2020'!Q168</f>
        <v>#DIV/0!</v>
      </c>
      <c r="K408" s="23" t="e">
        <f>'ЕФЕКТИВНІСТЬ І півріччя 2020'!U168</f>
        <v>#DIV/0!</v>
      </c>
      <c r="L408" s="111" t="e">
        <f>'ЕФЕКТИВНІСТЬ І півріччя 2020'!V168</f>
        <v>#DIV/0!</v>
      </c>
      <c r="M408" s="23" t="e">
        <f>'ЕФЕКТИВНІСТЬ І півріччя 2020'!W168</f>
        <v>#DIV/0!</v>
      </c>
      <c r="N408" s="17" t="e">
        <f>'ЕФЕКТИВНІСТЬ І півріччя 2020'!X168</f>
        <v>#DIV/0!</v>
      </c>
    </row>
    <row r="409" spans="2:14" ht="21" customHeight="1" outlineLevel="1" x14ac:dyDescent="0.25">
      <c r="B409" s="2">
        <f>'ЕФЕКТИВНІСТЬ І півріччя 2020'!B169</f>
        <v>132</v>
      </c>
      <c r="C409" s="164" t="str">
        <f>'ЕФЕКТИВНІСТЬ І півріччя 2020'!C169</f>
        <v>Новопсковський окружний суд</v>
      </c>
      <c r="E409" s="157">
        <f>'ЕФЕКТИВНІСТЬ І півріччя 2020'!K169</f>
        <v>9806.5178200000009</v>
      </c>
      <c r="F409" s="158">
        <f>'ЕФЕКТИВНІСТЬ І півріччя 2020'!E169</f>
        <v>686.80340000000001</v>
      </c>
      <c r="G409" s="157">
        <f>'ЕФЕКТИВНІСТЬ І півріччя 2020'!N169</f>
        <v>8</v>
      </c>
      <c r="H409" s="64">
        <f>'ЕФЕКТИВНІСТЬ І півріччя 2020'!R169</f>
        <v>-0.45</v>
      </c>
      <c r="I409" s="64">
        <f>'ЕФЕКТИВНІСТЬ І півріччя 2020'!Q169</f>
        <v>4.0000000000000049E-2</v>
      </c>
      <c r="K409" s="23" t="str">
        <f>'ЕФЕКТИВНІСТЬ І півріччя 2020'!U169</f>
        <v>АВ</v>
      </c>
      <c r="L409" s="111">
        <f>'ЕФЕКТИВНІСТЬ І півріччя 2020'!V169</f>
        <v>0</v>
      </c>
      <c r="M409" s="23">
        <f>'ЕФЕКТИВНІСТЬ І півріччя 2020'!W169</f>
        <v>0</v>
      </c>
      <c r="N409" s="17">
        <f>'ЕФЕКТИВНІСТЬ І півріччя 2020'!X169</f>
        <v>0</v>
      </c>
    </row>
    <row r="410" spans="2:14" ht="21" customHeight="1" outlineLevel="1" x14ac:dyDescent="0.25">
      <c r="B410" s="2">
        <f>'ЕФЕКТИВНІСТЬ І півріччя 2020'!B170</f>
        <v>133</v>
      </c>
      <c r="C410" s="164" t="str">
        <f>'ЕФЕКТИВНІСТЬ І півріччя 2020'!C170</f>
        <v>Рубіжанський окружний суд</v>
      </c>
      <c r="E410" s="157">
        <f>'ЕФЕКТИВНІСТЬ І півріччя 2020'!K170</f>
        <v>18493.891960000001</v>
      </c>
      <c r="F410" s="158">
        <f>'ЕФЕКТИВНІСТЬ І півріччя 2020'!E170</f>
        <v>1241.2586000000001</v>
      </c>
      <c r="G410" s="157">
        <f>'ЕФЕКТИВНІСТЬ І півріччя 2020'!N170</f>
        <v>18.5</v>
      </c>
      <c r="H410" s="64">
        <f>'ЕФЕКТИВНІСТЬ І півріччя 2020'!R170</f>
        <v>-0.59</v>
      </c>
      <c r="I410" s="64">
        <f>'ЕФЕКТИВНІСТЬ І півріччя 2020'!Q170</f>
        <v>-0.41</v>
      </c>
      <c r="K410" s="23">
        <f>'ЕФЕКТИВНІСТЬ І півріччя 2020'!U170</f>
        <v>0</v>
      </c>
      <c r="L410" s="111">
        <f>'ЕФЕКТИВНІСТЬ І півріччя 2020'!V170</f>
        <v>0</v>
      </c>
      <c r="M410" s="23" t="str">
        <f>'ЕФЕКТИВНІСТЬ І півріччя 2020'!W170</f>
        <v>ВВ</v>
      </c>
      <c r="N410" s="17">
        <f>'ЕФЕКТИВНІСТЬ І півріччя 2020'!X170</f>
        <v>0</v>
      </c>
    </row>
    <row r="411" spans="2:14" ht="21" customHeight="1" outlineLevel="1" x14ac:dyDescent="0.25">
      <c r="B411" s="2">
        <f>'ЕФЕКТИВНІСТЬ І півріччя 2020'!B171</f>
        <v>134</v>
      </c>
      <c r="C411" s="164" t="str">
        <f>'ЕФЕКТИВНІСТЬ І півріччя 2020'!C171</f>
        <v>Сватівський окружний суд</v>
      </c>
      <c r="E411" s="157">
        <f>'ЕФЕКТИВНІСТЬ І півріччя 2020'!K171</f>
        <v>12359.054410000001</v>
      </c>
      <c r="F411" s="158">
        <f>'ЕФЕКТИВНІСТЬ І півріччя 2020'!E171</f>
        <v>2180.0589</v>
      </c>
      <c r="G411" s="157">
        <f>'ЕФЕКТИВНІСТЬ І півріччя 2020'!N171</f>
        <v>9.5</v>
      </c>
      <c r="H411" s="64">
        <f>'ЕФЕКТИВНІСТЬ І півріччя 2020'!R171</f>
        <v>0.88</v>
      </c>
      <c r="I411" s="64">
        <f>'ЕФЕКТИВНІСТЬ І півріччя 2020'!Q171</f>
        <v>0.29000000000000004</v>
      </c>
      <c r="K411" s="23">
        <f>'ЕФЕКТИВНІСТЬ І півріччя 2020'!U171</f>
        <v>0</v>
      </c>
      <c r="L411" s="111" t="str">
        <f>'ЕФЕКТИВНІСТЬ І півріччя 2020'!V171</f>
        <v>АА</v>
      </c>
      <c r="M411" s="23">
        <f>'ЕФЕКТИВНІСТЬ І півріччя 2020'!W171</f>
        <v>0</v>
      </c>
      <c r="N411" s="17">
        <f>'ЕФЕКТИВНІСТЬ І півріччя 2020'!X171</f>
        <v>0</v>
      </c>
    </row>
    <row r="412" spans="2:14" ht="21" customHeight="1" outlineLevel="1" x14ac:dyDescent="0.25">
      <c r="B412" s="2">
        <f>'ЕФЕКТИВНІСТЬ І півріччя 2020'!B172</f>
        <v>135</v>
      </c>
      <c r="C412" s="164" t="str">
        <f>'ЕФЕКТИВНІСТЬ І півріччя 2020'!C172</f>
        <v>Сєвєродонецький окружний суд</v>
      </c>
      <c r="E412" s="157">
        <f>'ЕФЕКТИВНІСТЬ І півріччя 2020'!K172</f>
        <v>17613.555919999999</v>
      </c>
      <c r="F412" s="158">
        <f>'ЕФЕКТИВНІСТЬ І півріччя 2020'!E172</f>
        <v>2242.3094999999998</v>
      </c>
      <c r="G412" s="157">
        <f>'ЕФЕКТИВНІСТЬ І півріччя 2020'!N172</f>
        <v>14.1</v>
      </c>
      <c r="H412" s="64">
        <f>'ЕФЕКТИВНІСТЬ І півріччя 2020'!R172</f>
        <v>0.36</v>
      </c>
      <c r="I412" s="64">
        <f>'ЕФЕКТИВНІСТЬ І півріччя 2020'!Q172</f>
        <v>-0.38</v>
      </c>
      <c r="K412" s="23">
        <f>'ЕФЕКТИВНІСТЬ І півріччя 2020'!U172</f>
        <v>0</v>
      </c>
      <c r="L412" s="111">
        <f>'ЕФЕКТИВНІСТЬ І півріччя 2020'!V172</f>
        <v>0</v>
      </c>
      <c r="M412" s="23">
        <f>'ЕФЕКТИВНІСТЬ І півріччя 2020'!W172</f>
        <v>0</v>
      </c>
      <c r="N412" s="17" t="str">
        <f>'ЕФЕКТИВНІСТЬ І півріччя 2020'!X172</f>
        <v>ВА</v>
      </c>
    </row>
    <row r="413" spans="2:14" ht="21" customHeight="1" outlineLevel="1" x14ac:dyDescent="0.25">
      <c r="B413" s="2">
        <f>'ЕФЕКТИВНІСТЬ І півріччя 2020'!B173</f>
        <v>136</v>
      </c>
      <c r="C413" s="164" t="str">
        <f>'ЕФЕКТИВНІСТЬ І півріччя 2020'!C173</f>
        <v>Сорокинський окружний суд</v>
      </c>
      <c r="E413" s="157">
        <f>'ЕФЕКТИВНІСТЬ І півріччя 2020'!K173</f>
        <v>0</v>
      </c>
      <c r="F413" s="158">
        <f>'ЕФЕКТИВНІСТЬ І півріччя 2020'!E173</f>
        <v>0</v>
      </c>
      <c r="G413" s="157">
        <f>'ЕФЕКТИВНІСТЬ І півріччя 2020'!N173</f>
        <v>0</v>
      </c>
      <c r="H413" s="64" t="e">
        <f>'ЕФЕКТИВНІСТЬ І півріччя 2020'!R173</f>
        <v>#DIV/0!</v>
      </c>
      <c r="I413" s="64" t="e">
        <f>'ЕФЕКТИВНІСТЬ І півріччя 2020'!Q173</f>
        <v>#DIV/0!</v>
      </c>
      <c r="K413" s="23" t="e">
        <f>'ЕФЕКТИВНІСТЬ І півріччя 2020'!U173</f>
        <v>#DIV/0!</v>
      </c>
      <c r="L413" s="111" t="e">
        <f>'ЕФЕКТИВНІСТЬ І півріччя 2020'!V173</f>
        <v>#DIV/0!</v>
      </c>
      <c r="M413" s="23" t="e">
        <f>'ЕФЕКТИВНІСТЬ І півріччя 2020'!W173</f>
        <v>#DIV/0!</v>
      </c>
      <c r="N413" s="17" t="e">
        <f>'ЕФЕКТИВНІСТЬ І півріччя 2020'!X173</f>
        <v>#DIV/0!</v>
      </c>
    </row>
    <row r="414" spans="2:14" ht="21" customHeight="1" outlineLevel="1" x14ac:dyDescent="0.25">
      <c r="B414" s="2">
        <f>'ЕФЕКТИВНІСТЬ І півріччя 2020'!B174</f>
        <v>137</v>
      </c>
      <c r="C414" s="164" t="str">
        <f>'ЕФЕКТИВНІСТЬ І півріччя 2020'!C174</f>
        <v>Старобільський окружний суд</v>
      </c>
      <c r="E414" s="157">
        <f>'ЕФЕКТИВНІСТЬ І півріччя 2020'!K174</f>
        <v>13046.32591</v>
      </c>
      <c r="F414" s="158">
        <f>'ЕФЕКТИВНІСТЬ І півріччя 2020'!E174</f>
        <v>1391.8373000000001</v>
      </c>
      <c r="G414" s="157">
        <f>'ЕФЕКТИВНІСТЬ І півріччя 2020'!N174</f>
        <v>10</v>
      </c>
      <c r="H414" s="64">
        <f>'ЕФЕКТИВНІСТЬ І півріччя 2020'!R174</f>
        <v>0.16000000000000003</v>
      </c>
      <c r="I414" s="64">
        <f>'ЕФЕКТИВНІСТЬ І півріччя 2020'!Q174</f>
        <v>-3.0000000000000034E-2</v>
      </c>
      <c r="K414" s="23">
        <f>'ЕФЕКТИВНІСТЬ І півріччя 2020'!U174</f>
        <v>0</v>
      </c>
      <c r="L414" s="111">
        <f>'ЕФЕКТИВНІСТЬ І півріччя 2020'!V174</f>
        <v>0</v>
      </c>
      <c r="M414" s="23">
        <f>'ЕФЕКТИВНІСТЬ І півріччя 2020'!W174</f>
        <v>0</v>
      </c>
      <c r="N414" s="17" t="str">
        <f>'ЕФЕКТИВНІСТЬ І півріччя 2020'!X174</f>
        <v>ВА</v>
      </c>
    </row>
    <row r="415" spans="2:14" ht="21" customHeight="1" outlineLevel="1" x14ac:dyDescent="0.25">
      <c r="B415" s="2">
        <f>'ЕФЕКТИВНІСТЬ І півріччя 2020'!B175</f>
        <v>138</v>
      </c>
      <c r="C415" s="164" t="str">
        <f>'ЕФЕКТИВНІСТЬ І півріччя 2020'!C175</f>
        <v>Хрустальний окружний суд</v>
      </c>
      <c r="E415" s="157">
        <f>'ЕФЕКТИВНІСТЬ І півріччя 2020'!K175</f>
        <v>0</v>
      </c>
      <c r="F415" s="158">
        <f>'ЕФЕКТИВНІСТЬ І півріччя 2020'!E175</f>
        <v>0</v>
      </c>
      <c r="G415" s="157">
        <f>'ЕФЕКТИВНІСТЬ І півріччя 2020'!N175</f>
        <v>0</v>
      </c>
      <c r="H415" s="64" t="e">
        <f>'ЕФЕКТИВНІСТЬ І півріччя 2020'!R175</f>
        <v>#DIV/0!</v>
      </c>
      <c r="I415" s="64" t="e">
        <f>'ЕФЕКТИВНІСТЬ І півріччя 2020'!Q175</f>
        <v>#DIV/0!</v>
      </c>
      <c r="K415" s="23" t="e">
        <f>'ЕФЕКТИВНІСТЬ І півріччя 2020'!U175</f>
        <v>#DIV/0!</v>
      </c>
      <c r="L415" s="111" t="e">
        <f>'ЕФЕКТИВНІСТЬ І півріччя 2020'!V175</f>
        <v>#DIV/0!</v>
      </c>
      <c r="M415" s="23" t="e">
        <f>'ЕФЕКТИВНІСТЬ І півріччя 2020'!W175</f>
        <v>#DIV/0!</v>
      </c>
      <c r="N415" s="17" t="e">
        <f>'ЕФЕКТИВНІСТЬ І півріччя 2020'!X175</f>
        <v>#DIV/0!</v>
      </c>
    </row>
    <row r="416" spans="2:14" ht="21" customHeight="1" outlineLevel="1" x14ac:dyDescent="0.25">
      <c r="B416" s="123"/>
      <c r="E416" s="76"/>
      <c r="F416" s="76"/>
      <c r="G416" s="76"/>
      <c r="H416" s="76"/>
      <c r="I416" s="76"/>
      <c r="K416" s="76"/>
      <c r="L416" s="76"/>
      <c r="M416" s="76"/>
      <c r="N416" s="124"/>
    </row>
    <row r="417" spans="2:14" ht="21" customHeight="1" outlineLevel="1" x14ac:dyDescent="0.25">
      <c r="B417" s="123"/>
      <c r="E417" s="76"/>
      <c r="F417" s="76"/>
      <c r="G417" s="76"/>
      <c r="H417" s="76"/>
      <c r="I417" s="76"/>
      <c r="K417" s="76"/>
      <c r="L417" s="76"/>
      <c r="M417" s="76"/>
      <c r="N417" s="124"/>
    </row>
    <row r="418" spans="2:14" x14ac:dyDescent="0.25">
      <c r="C418" s="173" t="s">
        <v>53</v>
      </c>
      <c r="E418" s="76"/>
      <c r="F418" s="76"/>
      <c r="G418" s="76"/>
      <c r="H418" s="76"/>
      <c r="I418" s="76"/>
      <c r="K418" s="76"/>
      <c r="L418" s="76"/>
      <c r="M418" s="76"/>
      <c r="N418" s="76"/>
    </row>
    <row r="419" spans="2:14" outlineLevel="1" x14ac:dyDescent="0.25">
      <c r="B419" s="2">
        <f>'ЕФЕКТИВНІСТЬ І півріччя 2020'!B176</f>
        <v>139</v>
      </c>
      <c r="C419" s="164" t="str">
        <f>'ЕФЕКТИВНІСТЬ І півріччя 2020'!C176</f>
        <v>Дрогобицький окружний суд</v>
      </c>
      <c r="E419" s="157">
        <f>'ЕФЕКТИВНІСТЬ І півріччя 2020'!K176</f>
        <v>17446.78023</v>
      </c>
      <c r="F419" s="158">
        <f>'ЕФЕКТИВНІСТЬ І півріччя 2020'!E176</f>
        <v>1729.3870999999999</v>
      </c>
      <c r="G419" s="157">
        <f>'ЕФЕКТИВНІСТЬ І півріччя 2020'!N176</f>
        <v>15</v>
      </c>
      <c r="H419" s="64">
        <f>'ЕФЕКТИВНІСТЬ І півріччя 2020'!R176</f>
        <v>-2.0000000000000018E-2</v>
      </c>
      <c r="I419" s="64">
        <f>'ЕФЕКТИВНІСТЬ І півріччя 2020'!Q176</f>
        <v>-0.31999999999999995</v>
      </c>
      <c r="K419" s="23">
        <f>'ЕФЕКТИВНІСТЬ І півріччя 2020'!U176</f>
        <v>0</v>
      </c>
      <c r="L419" s="111">
        <f>'ЕФЕКТИВНІСТЬ І півріччя 2020'!V176</f>
        <v>0</v>
      </c>
      <c r="M419" s="23" t="str">
        <f>'ЕФЕКТИВНІСТЬ І півріччя 2020'!W176</f>
        <v>ВВ</v>
      </c>
      <c r="N419" s="17">
        <f>'ЕФЕКТИВНІСТЬ І півріччя 2020'!X176</f>
        <v>0</v>
      </c>
    </row>
    <row r="420" spans="2:14" outlineLevel="1" x14ac:dyDescent="0.25">
      <c r="B420" s="2">
        <f>'ЕФЕКТИВНІСТЬ І півріччя 2020'!B177</f>
        <v>140</v>
      </c>
      <c r="C420" s="164" t="str">
        <f>'ЕФЕКТИВНІСТЬ І півріччя 2020'!C177</f>
        <v xml:space="preserve">Жовківський окружний суд </v>
      </c>
      <c r="E420" s="157">
        <f>'ЕФЕКТИВНІСТЬ І півріччя 2020'!K177</f>
        <v>11090.352000000001</v>
      </c>
      <c r="F420" s="158">
        <f>'ЕФЕКТИВНІСТЬ І півріччя 2020'!E177</f>
        <v>1495.7926</v>
      </c>
      <c r="G420" s="157">
        <f>'ЕФЕКТИВНІСТЬ І півріччя 2020'!N177</f>
        <v>9.5</v>
      </c>
      <c r="H420" s="64">
        <f>'ЕФЕКТИВНІСТЬ І півріччя 2020'!R177</f>
        <v>0.39</v>
      </c>
      <c r="I420" s="64">
        <f>'ЕФЕКТИВНІСТЬ І півріччя 2020'!Q177</f>
        <v>-0.91</v>
      </c>
      <c r="K420" s="23">
        <f>'ЕФЕКТИВНІСТЬ І півріччя 2020'!U177</f>
        <v>0</v>
      </c>
      <c r="L420" s="111">
        <f>'ЕФЕКТИВНІСТЬ І півріччя 2020'!V177</f>
        <v>0</v>
      </c>
      <c r="M420" s="23">
        <f>'ЕФЕКТИВНІСТЬ І півріччя 2020'!W177</f>
        <v>0</v>
      </c>
      <c r="N420" s="17" t="str">
        <f>'ЕФЕКТИВНІСТЬ І півріччя 2020'!X177</f>
        <v>ВА</v>
      </c>
    </row>
    <row r="421" spans="2:14" outlineLevel="1" x14ac:dyDescent="0.25">
      <c r="B421" s="2">
        <f>'ЕФЕКТИВНІСТЬ І півріччя 2020'!B178</f>
        <v>141</v>
      </c>
      <c r="C421" s="164" t="str">
        <f>'ЕФЕКТИВНІСТЬ І півріччя 2020'!C178</f>
        <v xml:space="preserve">Золочівський окружний суд </v>
      </c>
      <c r="E421" s="157">
        <f>'ЕФЕКТИВНІСТЬ І півріччя 2020'!K178</f>
        <v>15177.971940000001</v>
      </c>
      <c r="F421" s="158">
        <f>'ЕФЕКТИВНІСТЬ І півріччя 2020'!E178</f>
        <v>1484.2809999999999</v>
      </c>
      <c r="G421" s="157">
        <f>'ЕФЕКТИВНІСТЬ І півріччя 2020'!N178</f>
        <v>13</v>
      </c>
      <c r="H421" s="64">
        <f>'ЕФЕКТИВНІСТЬ І півріччя 2020'!R178</f>
        <v>-3.0000000000000027E-2</v>
      </c>
      <c r="I421" s="64">
        <f>'ЕФЕКТИВНІСТЬ І півріччя 2020'!Q178</f>
        <v>-0.88</v>
      </c>
      <c r="K421" s="23">
        <f>'ЕФЕКТИВНІСТЬ І півріччя 2020'!U178</f>
        <v>0</v>
      </c>
      <c r="L421" s="111">
        <f>'ЕФЕКТИВНІСТЬ І півріччя 2020'!V178</f>
        <v>0</v>
      </c>
      <c r="M421" s="23" t="str">
        <f>'ЕФЕКТИВНІСТЬ І півріччя 2020'!W178</f>
        <v>ВВ</v>
      </c>
      <c r="N421" s="17">
        <f>'ЕФЕКТИВНІСТЬ І півріччя 2020'!X178</f>
        <v>0</v>
      </c>
    </row>
    <row r="422" spans="2:14" outlineLevel="1" x14ac:dyDescent="0.25">
      <c r="B422" s="2">
        <f>'ЕФЕКТИВНІСТЬ І півріччя 2020'!B179</f>
        <v>142</v>
      </c>
      <c r="C422" s="164" t="str">
        <f>'ЕФЕКТИВНІСТЬ І півріччя 2020'!C179</f>
        <v xml:space="preserve">Пустомитівський окружний суд </v>
      </c>
      <c r="E422" s="157">
        <f>'ЕФЕКТИВНІСТЬ І півріччя 2020'!K179</f>
        <v>11393.44815</v>
      </c>
      <c r="F422" s="158">
        <f>'ЕФЕКТИВНІСТЬ І півріччя 2020'!E179</f>
        <v>1393.7643</v>
      </c>
      <c r="G422" s="157">
        <f>'ЕФЕКТИВНІСТЬ І півріччя 2020'!N179</f>
        <v>10.5</v>
      </c>
      <c r="H422" s="64">
        <f>'ЕФЕКТИВНІСТЬ І півріччя 2020'!R179</f>
        <v>0.19999999999999996</v>
      </c>
      <c r="I422" s="64">
        <f>'ЕФЕКТИВНІСТЬ І півріччя 2020'!Q179</f>
        <v>-1.0299999999999998</v>
      </c>
      <c r="K422" s="23">
        <f>'ЕФЕКТИВНІСТЬ І півріччя 2020'!U179</f>
        <v>0</v>
      </c>
      <c r="L422" s="111">
        <f>'ЕФЕКТИВНІСТЬ І півріччя 2020'!V179</f>
        <v>0</v>
      </c>
      <c r="M422" s="23">
        <f>'ЕФЕКТИВНІСТЬ І півріччя 2020'!W179</f>
        <v>0</v>
      </c>
      <c r="N422" s="17" t="str">
        <f>'ЕФЕКТИВНІСТЬ І півріччя 2020'!X179</f>
        <v>ВА</v>
      </c>
    </row>
    <row r="423" spans="2:14" outlineLevel="1" x14ac:dyDescent="0.25">
      <c r="B423" s="2">
        <f>'ЕФЕКТИВНІСТЬ І півріччя 2020'!B180</f>
        <v>143</v>
      </c>
      <c r="C423" s="164" t="str">
        <f>'ЕФЕКТИВНІСТЬ І півріччя 2020'!C180</f>
        <v xml:space="preserve">Самбірський окружний суд </v>
      </c>
      <c r="E423" s="157">
        <f>'ЕФЕКТИВНІСТЬ І півріччя 2020'!K180</f>
        <v>17056.740289999998</v>
      </c>
      <c r="F423" s="158">
        <f>'ЕФЕКТИВНІСТЬ І півріччя 2020'!E180</f>
        <v>1263.3573999999999</v>
      </c>
      <c r="G423" s="157">
        <f>'ЕФЕКТИВНІСТЬ І півріччя 2020'!N180</f>
        <v>10.5</v>
      </c>
      <c r="H423" s="64">
        <f>'ЕФЕКТИВНІСТЬ І півріччя 2020'!R180</f>
        <v>-0.21000000000000002</v>
      </c>
      <c r="I423" s="64">
        <f>'ЕФЕКТИВНІСТЬ І півріччя 2020'!Q180</f>
        <v>-2.48</v>
      </c>
      <c r="K423" s="23">
        <f>'ЕФЕКТИВНІСТЬ І півріччя 2020'!U180</f>
        <v>0</v>
      </c>
      <c r="L423" s="111">
        <f>'ЕФЕКТИВНІСТЬ І півріччя 2020'!V180</f>
        <v>0</v>
      </c>
      <c r="M423" s="23" t="str">
        <f>'ЕФЕКТИВНІСТЬ І півріччя 2020'!W180</f>
        <v>ВВ</v>
      </c>
      <c r="N423" s="17">
        <f>'ЕФЕКТИВНІСТЬ І півріччя 2020'!X180</f>
        <v>0</v>
      </c>
    </row>
    <row r="424" spans="2:14" outlineLevel="1" x14ac:dyDescent="0.25">
      <c r="B424" s="2">
        <f>'ЕФЕКТИВНІСТЬ І півріччя 2020'!B181</f>
        <v>144</v>
      </c>
      <c r="C424" s="164" t="str">
        <f>'ЕФЕКТИВНІСТЬ І півріччя 2020'!C181</f>
        <v xml:space="preserve">Стрийський окружний суд </v>
      </c>
      <c r="E424" s="157">
        <f>'ЕФЕКТИВНІСТЬ І півріччя 2020'!K181</f>
        <v>14159.92692</v>
      </c>
      <c r="F424" s="158">
        <f>'ЕФЕКТИВНІСТЬ І півріччя 2020'!E181</f>
        <v>1362.5076000000001</v>
      </c>
      <c r="G424" s="157">
        <f>'ЕФЕКТИВНІСТЬ І півріччя 2020'!N181</f>
        <v>11.6</v>
      </c>
      <c r="H424" s="64">
        <f>'ЕФЕКТИВНІСТЬ І півріччя 2020'!R181</f>
        <v>-2.9999999999999971E-2</v>
      </c>
      <c r="I424" s="64">
        <f>'ЕФЕКТИВНІСТЬ І півріччя 2020'!Q181</f>
        <v>-2.16</v>
      </c>
      <c r="K424" s="23">
        <f>'ЕФЕКТИВНІСТЬ І півріччя 2020'!U181</f>
        <v>0</v>
      </c>
      <c r="L424" s="111">
        <f>'ЕФЕКТИВНІСТЬ І півріччя 2020'!V181</f>
        <v>0</v>
      </c>
      <c r="M424" s="23" t="str">
        <f>'ЕФЕКТИВНІСТЬ І півріччя 2020'!W181</f>
        <v>ВВ</v>
      </c>
      <c r="N424" s="17">
        <f>'ЕФЕКТИВНІСТЬ І півріччя 2020'!X181</f>
        <v>0</v>
      </c>
    </row>
    <row r="425" spans="2:14" outlineLevel="1" x14ac:dyDescent="0.25">
      <c r="B425" s="2">
        <f>'ЕФЕКТИВНІСТЬ І півріччя 2020'!B182</f>
        <v>145</v>
      </c>
      <c r="C425" s="164" t="str">
        <f>'ЕФЕКТИВНІСТЬ І півріччя 2020'!C182</f>
        <v xml:space="preserve">Червоноградський окружний суд </v>
      </c>
      <c r="E425" s="157">
        <f>'ЕФЕКТИВНІСТЬ І півріччя 2020'!K182</f>
        <v>9955.1725599999991</v>
      </c>
      <c r="F425" s="158">
        <f>'ЕФЕКТИВНІСТЬ І півріччя 2020'!E182</f>
        <v>1604.2456999999999</v>
      </c>
      <c r="G425" s="157">
        <f>'ЕФЕКТИВНІСТЬ І півріччя 2020'!N182</f>
        <v>8.6999999999999993</v>
      </c>
      <c r="H425" s="64">
        <f>'ЕФЕКТИВНІСТЬ І півріччя 2020'!R182</f>
        <v>0.61</v>
      </c>
      <c r="I425" s="64">
        <f>'ЕФЕКТИВНІСТЬ І півріччя 2020'!Q182</f>
        <v>-0.74</v>
      </c>
      <c r="K425" s="23">
        <f>'ЕФЕКТИВНІСТЬ І півріччя 2020'!U182</f>
        <v>0</v>
      </c>
      <c r="L425" s="111">
        <f>'ЕФЕКТИВНІСТЬ І півріччя 2020'!V182</f>
        <v>0</v>
      </c>
      <c r="M425" s="23">
        <f>'ЕФЕКТИВНІСТЬ І півріччя 2020'!W182</f>
        <v>0</v>
      </c>
      <c r="N425" s="17" t="str">
        <f>'ЕФЕКТИВНІСТЬ І півріччя 2020'!X182</f>
        <v>ВА</v>
      </c>
    </row>
    <row r="426" spans="2:14" outlineLevel="1" x14ac:dyDescent="0.25">
      <c r="B426" s="2">
        <f>'ЕФЕКТИВНІСТЬ І півріччя 2020'!B183</f>
        <v>146</v>
      </c>
      <c r="C426" s="164" t="str">
        <f>'ЕФЕКТИВНІСТЬ І півріччя 2020'!C183</f>
        <v xml:space="preserve">Яворівський окружний суд </v>
      </c>
      <c r="E426" s="157">
        <f>'ЕФЕКТИВНІСТЬ І півріччя 2020'!K183</f>
        <v>8795.900740000001</v>
      </c>
      <c r="F426" s="158">
        <f>'ЕФЕКТИВНІСТЬ І півріччя 2020'!E183</f>
        <v>1390.4485999999999</v>
      </c>
      <c r="G426" s="157">
        <f>'ЕФЕКТИВНІСТЬ І півріччя 2020'!N183</f>
        <v>7.5</v>
      </c>
      <c r="H426" s="64">
        <f>'ЕФЕКТИВНІСТЬ І півріччя 2020'!R183</f>
        <v>0.61</v>
      </c>
      <c r="I426" s="64">
        <f>'ЕФЕКТИВНІСТЬ І півріччя 2020'!Q183</f>
        <v>-1.4100000000000001</v>
      </c>
      <c r="K426" s="23">
        <f>'ЕФЕКТИВНІСТЬ І півріччя 2020'!U183</f>
        <v>0</v>
      </c>
      <c r="L426" s="111">
        <f>'ЕФЕКТИВНІСТЬ І півріччя 2020'!V183</f>
        <v>0</v>
      </c>
      <c r="M426" s="23">
        <f>'ЕФЕКТИВНІСТЬ І півріччя 2020'!W183</f>
        <v>0</v>
      </c>
      <c r="N426" s="17" t="str">
        <f>'ЕФЕКТИВНІСТЬ І півріччя 2020'!X183</f>
        <v>ВА</v>
      </c>
    </row>
    <row r="427" spans="2:14" outlineLevel="1" x14ac:dyDescent="0.25">
      <c r="B427" s="2">
        <f>'ЕФЕКТИВНІСТЬ І півріччя 2020'!B184</f>
        <v>147</v>
      </c>
      <c r="C427" s="164" t="str">
        <f>'ЕФЕКТИВНІСТЬ І півріччя 2020'!C184</f>
        <v>Перший окружний суд міста Львова</v>
      </c>
      <c r="E427" s="157">
        <f>'ЕФЕКТИВНІСТЬ І півріччя 2020'!K184</f>
        <v>25079.800350000001</v>
      </c>
      <c r="F427" s="158">
        <f>'ЕФЕКТИВНІСТЬ І півріччя 2020'!E184</f>
        <v>3269.4088999999999</v>
      </c>
      <c r="G427" s="157">
        <f>'ЕФЕКТИВНІСТЬ І півріччя 2020'!N184</f>
        <v>22</v>
      </c>
      <c r="H427" s="64">
        <f>'ЕФЕКТИВНІСТЬ І півріччя 2020'!R184</f>
        <v>0.32</v>
      </c>
      <c r="I427" s="64">
        <f>'ЕФЕКТИВНІСТЬ І півріччя 2020'!Q184</f>
        <v>-0.58000000000000007</v>
      </c>
      <c r="K427" s="23">
        <f>'ЕФЕКТИВНІСТЬ І півріччя 2020'!U184</f>
        <v>0</v>
      </c>
      <c r="L427" s="111">
        <f>'ЕФЕКТИВНІСТЬ І півріччя 2020'!V184</f>
        <v>0</v>
      </c>
      <c r="M427" s="23">
        <f>'ЕФЕКТИВНІСТЬ І півріччя 2020'!W184</f>
        <v>0</v>
      </c>
      <c r="N427" s="17" t="str">
        <f>'ЕФЕКТИВНІСТЬ І півріччя 2020'!X184</f>
        <v>ВА</v>
      </c>
    </row>
    <row r="428" spans="2:14" outlineLevel="1" x14ac:dyDescent="0.25">
      <c r="B428" s="2">
        <f>'ЕФЕКТИВНІСТЬ І півріччя 2020'!B185</f>
        <v>148</v>
      </c>
      <c r="C428" s="164" t="str">
        <f>'ЕФЕКТИВНІСТЬ І півріччя 2020'!C185</f>
        <v>Другий окружний суд міста Львова</v>
      </c>
      <c r="E428" s="486">
        <f>'ЕФЕКТИВНІСТЬ І півріччя 2020'!K185</f>
        <v>22404.111119999998</v>
      </c>
      <c r="F428" s="487">
        <f>'ЕФЕКТИВНІСТЬ І півріччя 2020'!E185</f>
        <v>4006.4844999999996</v>
      </c>
      <c r="G428" s="486">
        <f>'ЕФЕКТИВНІСТЬ І півріччя 2020'!N185</f>
        <v>18.8</v>
      </c>
      <c r="H428" s="488">
        <f>'ЕФЕКТИВНІСТЬ І півріччя 2020'!R185</f>
        <v>0.8</v>
      </c>
      <c r="I428" s="488">
        <f>'ЕФЕКТИВНІСТЬ І півріччя 2020'!Q185</f>
        <v>-0.15</v>
      </c>
      <c r="K428" s="489">
        <f>'ЕФЕКТИВНІСТЬ І півріччя 2020'!U185</f>
        <v>0</v>
      </c>
      <c r="L428" s="490">
        <f>'ЕФЕКТИВНІСТЬ І півріччя 2020'!V185</f>
        <v>0</v>
      </c>
      <c r="M428" s="489">
        <f>'ЕФЕКТИВНІСТЬ І півріччя 2020'!W185</f>
        <v>0</v>
      </c>
      <c r="N428" s="491" t="str">
        <f>'ЕФЕКТИВНІСТЬ І півріччя 2020'!X185</f>
        <v>ВА</v>
      </c>
    </row>
    <row r="429" spans="2:14" outlineLevel="1" x14ac:dyDescent="0.25">
      <c r="B429" s="2">
        <f>'ЕФЕКТИВНІСТЬ І півріччя 2020'!B186</f>
        <v>149</v>
      </c>
      <c r="C429" s="164" t="str">
        <f>'ЕФЕКТИВНІСТЬ І півріччя 2020'!C186</f>
        <v>Третій окружний суд міста Львова</v>
      </c>
      <c r="E429" s="157">
        <f>'ЕФЕКТИВНІСТЬ І півріччя 2020'!K186</f>
        <v>22942.017749999999</v>
      </c>
      <c r="F429" s="158">
        <f>'ЕФЕКТИВНІСТЬ І півріччя 2020'!E186</f>
        <v>3318.5607</v>
      </c>
      <c r="G429" s="157">
        <f>'ЕФЕКТИВНІСТЬ І півріччя 2020'!N186</f>
        <v>19.7</v>
      </c>
      <c r="H429" s="64">
        <f>'ЕФЕКТИВНІСТЬ І півріччя 2020'!R186</f>
        <v>0.48000000000000004</v>
      </c>
      <c r="I429" s="64">
        <f>'ЕФЕКТИВНІСТЬ І півріччя 2020'!Q186</f>
        <v>-0.97</v>
      </c>
      <c r="J429" s="495"/>
      <c r="K429" s="23">
        <f>'ЕФЕКТИВНІСТЬ І півріччя 2020'!U186</f>
        <v>0</v>
      </c>
      <c r="L429" s="111">
        <f>'ЕФЕКТИВНІСТЬ І півріччя 2020'!V186</f>
        <v>0</v>
      </c>
      <c r="M429" s="23">
        <f>'ЕФЕКТИВНІСТЬ І півріччя 2020'!W186</f>
        <v>0</v>
      </c>
      <c r="N429" s="17" t="str">
        <f>'ЕФЕКТИВНІСТЬ І півріччя 2020'!X186</f>
        <v>ВА</v>
      </c>
    </row>
    <row r="430" spans="2:14" outlineLevel="1" x14ac:dyDescent="0.25">
      <c r="B430" s="159"/>
      <c r="C430" s="170"/>
      <c r="D430" s="492"/>
      <c r="E430" s="493"/>
      <c r="F430" s="160"/>
      <c r="G430" s="493"/>
      <c r="H430" s="161"/>
      <c r="I430" s="161"/>
      <c r="J430" s="492"/>
      <c r="K430" s="494"/>
      <c r="L430" s="124"/>
      <c r="M430" s="494"/>
      <c r="N430" s="124"/>
    </row>
    <row r="431" spans="2:14" outlineLevel="1" x14ac:dyDescent="0.25">
      <c r="B431" s="159"/>
      <c r="C431" s="170"/>
      <c r="D431" s="492"/>
      <c r="E431" s="493"/>
      <c r="F431" s="160"/>
      <c r="G431" s="493"/>
      <c r="H431" s="161"/>
      <c r="I431" s="161"/>
      <c r="J431" s="492"/>
      <c r="K431" s="494"/>
      <c r="L431" s="124"/>
      <c r="M431" s="494"/>
      <c r="N431" s="124"/>
    </row>
    <row r="432" spans="2:14" outlineLevel="1" x14ac:dyDescent="0.25">
      <c r="B432" s="159"/>
      <c r="C432" s="170"/>
      <c r="D432" s="492"/>
      <c r="E432" s="493"/>
      <c r="F432" s="160"/>
      <c r="G432" s="493"/>
      <c r="H432" s="161"/>
      <c r="I432" s="161"/>
      <c r="J432" s="492"/>
      <c r="K432" s="494"/>
      <c r="L432" s="124"/>
      <c r="M432" s="494"/>
      <c r="N432" s="124"/>
    </row>
    <row r="433" spans="2:14" outlineLevel="1" x14ac:dyDescent="0.25">
      <c r="B433" s="159"/>
      <c r="C433" s="170"/>
      <c r="D433" s="492"/>
      <c r="E433" s="493"/>
      <c r="F433" s="160"/>
      <c r="G433" s="493"/>
      <c r="H433" s="161"/>
      <c r="I433" s="161"/>
      <c r="J433" s="492"/>
      <c r="K433" s="494"/>
      <c r="L433" s="124"/>
      <c r="M433" s="494"/>
      <c r="N433" s="124"/>
    </row>
    <row r="434" spans="2:14" outlineLevel="1" x14ac:dyDescent="0.25">
      <c r="B434" s="159"/>
      <c r="C434" s="170"/>
      <c r="D434" s="492"/>
      <c r="E434" s="493"/>
      <c r="F434" s="160"/>
      <c r="G434" s="493"/>
      <c r="H434" s="161"/>
      <c r="I434" s="161"/>
      <c r="J434" s="492"/>
      <c r="K434" s="494"/>
      <c r="L434" s="124"/>
      <c r="M434" s="494"/>
      <c r="N434" s="124"/>
    </row>
    <row r="435" spans="2:14" outlineLevel="1" x14ac:dyDescent="0.25">
      <c r="B435" s="159"/>
      <c r="C435" s="170"/>
      <c r="D435" s="492"/>
      <c r="E435" s="493"/>
      <c r="F435" s="160"/>
      <c r="G435" s="493"/>
      <c r="H435" s="161"/>
      <c r="I435" s="161"/>
      <c r="J435" s="492"/>
      <c r="K435" s="494"/>
      <c r="L435" s="124"/>
      <c r="M435" s="494"/>
      <c r="N435" s="124"/>
    </row>
    <row r="436" spans="2:14" outlineLevel="1" x14ac:dyDescent="0.25">
      <c r="B436" s="159"/>
      <c r="C436" s="170"/>
      <c r="D436" s="492"/>
      <c r="E436" s="493"/>
      <c r="F436" s="160"/>
      <c r="G436" s="493"/>
      <c r="H436" s="161"/>
      <c r="I436" s="161"/>
      <c r="J436" s="492"/>
      <c r="K436" s="494"/>
      <c r="L436" s="124"/>
      <c r="M436" s="494"/>
      <c r="N436" s="124"/>
    </row>
    <row r="437" spans="2:14" outlineLevel="1" x14ac:dyDescent="0.25">
      <c r="B437" s="159"/>
      <c r="C437" s="170"/>
      <c r="D437" s="492"/>
      <c r="E437" s="493"/>
      <c r="F437" s="160"/>
      <c r="G437" s="493"/>
      <c r="H437" s="161"/>
      <c r="I437" s="161"/>
      <c r="J437" s="492"/>
      <c r="K437" s="494"/>
      <c r="L437" s="124"/>
      <c r="M437" s="494"/>
      <c r="N437" s="124"/>
    </row>
    <row r="438" spans="2:14" outlineLevel="1" x14ac:dyDescent="0.25">
      <c r="B438" s="159"/>
      <c r="C438" s="170"/>
      <c r="D438" s="492"/>
      <c r="E438" s="493"/>
      <c r="F438" s="160"/>
      <c r="G438" s="493"/>
      <c r="H438" s="161"/>
      <c r="I438" s="161"/>
      <c r="J438" s="492"/>
      <c r="K438" s="494"/>
      <c r="L438" s="124"/>
      <c r="M438" s="494"/>
      <c r="N438" s="124"/>
    </row>
    <row r="439" spans="2:14" outlineLevel="1" x14ac:dyDescent="0.25">
      <c r="B439" s="159"/>
      <c r="C439" s="170"/>
      <c r="D439" s="492"/>
      <c r="E439" s="493"/>
      <c r="F439" s="160"/>
      <c r="G439" s="493"/>
      <c r="H439" s="161"/>
      <c r="I439" s="161"/>
      <c r="J439" s="492"/>
      <c r="K439" s="494"/>
      <c r="L439" s="124"/>
      <c r="M439" s="494"/>
      <c r="N439" s="124"/>
    </row>
    <row r="440" spans="2:14" outlineLevel="1" x14ac:dyDescent="0.25">
      <c r="B440" s="159"/>
      <c r="C440" s="170"/>
      <c r="D440" s="492"/>
      <c r="E440" s="493"/>
      <c r="F440" s="160"/>
      <c r="G440" s="493"/>
      <c r="H440" s="161"/>
      <c r="I440" s="161"/>
      <c r="J440" s="492"/>
      <c r="K440" s="494"/>
      <c r="L440" s="124"/>
      <c r="M440" s="494"/>
      <c r="N440" s="124"/>
    </row>
    <row r="441" spans="2:14" outlineLevel="1" x14ac:dyDescent="0.25">
      <c r="B441" s="159"/>
      <c r="C441" s="170"/>
      <c r="D441" s="492"/>
      <c r="E441" s="493"/>
      <c r="F441" s="160"/>
      <c r="G441" s="493"/>
      <c r="H441" s="161"/>
      <c r="I441" s="161"/>
      <c r="J441" s="492"/>
      <c r="K441" s="494"/>
      <c r="L441" s="124"/>
      <c r="M441" s="494"/>
      <c r="N441" s="124"/>
    </row>
    <row r="442" spans="2:14" outlineLevel="1" x14ac:dyDescent="0.25">
      <c r="B442" s="159"/>
      <c r="C442" s="170"/>
      <c r="D442" s="492"/>
      <c r="E442" s="493"/>
      <c r="F442" s="160"/>
      <c r="G442" s="493"/>
      <c r="H442" s="161"/>
      <c r="I442" s="161"/>
      <c r="J442" s="492"/>
      <c r="K442" s="494"/>
      <c r="L442" s="124"/>
      <c r="M442" s="494"/>
      <c r="N442" s="124"/>
    </row>
    <row r="443" spans="2:14" outlineLevel="1" x14ac:dyDescent="0.25">
      <c r="B443" s="159"/>
      <c r="C443" s="170"/>
      <c r="D443" s="492"/>
      <c r="E443" s="493"/>
      <c r="F443" s="160"/>
      <c r="G443" s="493"/>
      <c r="H443" s="161"/>
      <c r="I443" s="161"/>
      <c r="J443" s="492"/>
      <c r="K443" s="494"/>
      <c r="L443" s="124"/>
      <c r="M443" s="494"/>
      <c r="N443" s="124"/>
    </row>
    <row r="444" spans="2:14" outlineLevel="1" x14ac:dyDescent="0.25">
      <c r="B444" s="159"/>
      <c r="C444" s="170"/>
      <c r="D444" s="492"/>
      <c r="E444" s="493"/>
      <c r="F444" s="160"/>
      <c r="G444" s="493"/>
      <c r="H444" s="161"/>
      <c r="I444" s="161"/>
      <c r="J444" s="492"/>
      <c r="K444" s="494"/>
      <c r="L444" s="124"/>
      <c r="M444" s="494"/>
      <c r="N444" s="124"/>
    </row>
    <row r="445" spans="2:14" outlineLevel="1" x14ac:dyDescent="0.25">
      <c r="B445" s="159"/>
      <c r="C445" s="170"/>
      <c r="D445" s="492"/>
      <c r="E445" s="493"/>
      <c r="F445" s="160"/>
      <c r="G445" s="493"/>
      <c r="H445" s="161"/>
      <c r="I445" s="161"/>
      <c r="J445" s="492"/>
      <c r="K445" s="494"/>
      <c r="L445" s="124"/>
      <c r="M445" s="494"/>
      <c r="N445" s="124"/>
    </row>
    <row r="446" spans="2:14" outlineLevel="1" x14ac:dyDescent="0.25">
      <c r="B446" s="159"/>
      <c r="C446" s="170"/>
      <c r="D446" s="492"/>
      <c r="E446" s="493"/>
      <c r="F446" s="160"/>
      <c r="G446" s="493"/>
      <c r="H446" s="161"/>
      <c r="I446" s="161"/>
      <c r="J446" s="492"/>
      <c r="K446" s="494"/>
      <c r="L446" s="124"/>
      <c r="M446" s="494"/>
      <c r="N446" s="124"/>
    </row>
    <row r="447" spans="2:14" outlineLevel="1" x14ac:dyDescent="0.25">
      <c r="B447" s="159"/>
      <c r="C447" s="170"/>
      <c r="D447" s="492"/>
      <c r="E447" s="493"/>
      <c r="F447" s="160"/>
      <c r="G447" s="493"/>
      <c r="H447" s="161"/>
      <c r="I447" s="161"/>
      <c r="J447" s="492"/>
      <c r="K447" s="494"/>
      <c r="L447" s="124"/>
      <c r="M447" s="494"/>
      <c r="N447" s="124"/>
    </row>
    <row r="448" spans="2:14" ht="24" customHeight="1" outlineLevel="1" x14ac:dyDescent="0.25">
      <c r="B448" s="123"/>
      <c r="C448" s="530"/>
      <c r="D448" s="530"/>
      <c r="E448" s="530"/>
      <c r="F448" s="162"/>
      <c r="G448" s="163"/>
      <c r="H448" s="127"/>
      <c r="I448" s="127"/>
      <c r="K448" s="131"/>
      <c r="L448" s="129"/>
      <c r="M448" s="131"/>
      <c r="N448" s="124"/>
    </row>
    <row r="449" spans="2:14" x14ac:dyDescent="0.25">
      <c r="C449" s="173" t="s">
        <v>54</v>
      </c>
      <c r="E449" s="76"/>
      <c r="F449" s="76"/>
      <c r="G449" s="76"/>
      <c r="H449" s="76"/>
      <c r="I449" s="76"/>
      <c r="K449" s="76"/>
      <c r="L449" s="76"/>
      <c r="M449" s="76"/>
      <c r="N449" s="76"/>
    </row>
    <row r="450" spans="2:14" ht="22.5" customHeight="1" outlineLevel="1" x14ac:dyDescent="0.25">
      <c r="B450" s="2">
        <f>'ЕФЕКТИВНІСТЬ І півріччя 2020'!B187</f>
        <v>150</v>
      </c>
      <c r="C450" s="164" t="str">
        <f>'ЕФЕКТИВНІСТЬ І півріччя 2020'!C187</f>
        <v>Баштанский окружний суд</v>
      </c>
      <c r="E450" s="157">
        <f>'ЕФЕКТИВНІСТЬ І півріччя 2020'!K187</f>
        <v>12010.395450000002</v>
      </c>
      <c r="F450" s="158">
        <f>'ЕФЕКТИВНІСТЬ І півріччя 2020'!E187</f>
        <v>1004.1354</v>
      </c>
      <c r="G450" s="157">
        <f>'ЕФЕКТИВНІСТЬ І півріччя 2020'!N187</f>
        <v>9</v>
      </c>
      <c r="H450" s="64">
        <f>'ЕФЕКТИВНІСТЬ І півріччя 2020'!R187</f>
        <v>-0.16</v>
      </c>
      <c r="I450" s="64">
        <f>'ЕФЕКТИВНІСТЬ І півріччя 2020'!Q187</f>
        <v>-0.35</v>
      </c>
      <c r="K450" s="23">
        <f>'ЕФЕКТИВНІСТЬ І півріччя 2020'!U187</f>
        <v>0</v>
      </c>
      <c r="L450" s="111">
        <f>'ЕФЕКТИВНІСТЬ І півріччя 2020'!V187</f>
        <v>0</v>
      </c>
      <c r="M450" s="23" t="str">
        <f>'ЕФЕКТИВНІСТЬ І півріччя 2020'!W187</f>
        <v>ВВ</v>
      </c>
      <c r="N450" s="17">
        <f>'ЕФЕКТИВНІСТЬ І півріччя 2020'!X187</f>
        <v>0</v>
      </c>
    </row>
    <row r="451" spans="2:14" outlineLevel="1" x14ac:dyDescent="0.25">
      <c r="B451" s="2">
        <f>'ЕФЕКТИВНІСТЬ І півріччя 2020'!B188</f>
        <v>151</v>
      </c>
      <c r="C451" s="164" t="str">
        <f>'ЕФЕКТИВНІСТЬ І півріччя 2020'!C188</f>
        <v>Вознесенський окружний суд</v>
      </c>
      <c r="E451" s="157">
        <f>'ЕФЕКТИВНІСТЬ І півріччя 2020'!K188</f>
        <v>22553.460429999999</v>
      </c>
      <c r="F451" s="158">
        <f>'ЕФЕКТИВНІСТЬ І півріччя 2020'!E188</f>
        <v>1350.0933</v>
      </c>
      <c r="G451" s="157">
        <f>'ЕФЕКТИВНІСТЬ І півріччя 2020'!N188</f>
        <v>16.3</v>
      </c>
      <c r="H451" s="64">
        <f>'ЕФЕКТИВНІСТЬ І півріччя 2020'!R188</f>
        <v>-0.62000000000000011</v>
      </c>
      <c r="I451" s="64">
        <f>'ЕФЕКТИВНІСТЬ І півріччя 2020'!Q188</f>
        <v>-0.30999999999999994</v>
      </c>
      <c r="K451" s="23">
        <f>'ЕФЕКТИВНІСТЬ І півріччя 2020'!U188</f>
        <v>0</v>
      </c>
      <c r="L451" s="111">
        <f>'ЕФЕКТИВНІСТЬ І півріччя 2020'!V188</f>
        <v>0</v>
      </c>
      <c r="M451" s="23" t="str">
        <f>'ЕФЕКТИВНІСТЬ І півріччя 2020'!W188</f>
        <v>ВВ</v>
      </c>
      <c r="N451" s="17">
        <f>'ЕФЕКТИВНІСТЬ І півріччя 2020'!X188</f>
        <v>0</v>
      </c>
    </row>
    <row r="452" spans="2:14" outlineLevel="1" x14ac:dyDescent="0.25">
      <c r="B452" s="2">
        <f>'ЕФЕКТИВНІСТЬ І півріччя 2020'!B189</f>
        <v>152</v>
      </c>
      <c r="C452" s="164" t="str">
        <f>'ЕФЕКТИВНІСТЬ І півріччя 2020'!C189</f>
        <v>Миколаївський окружний суд</v>
      </c>
      <c r="E452" s="157">
        <f>'ЕФЕКТИВНІСТЬ І півріччя 2020'!K189</f>
        <v>14116.564839999999</v>
      </c>
      <c r="F452" s="158">
        <f>'ЕФЕКТИВНІСТЬ І півріччя 2020'!E189</f>
        <v>953.27329999999995</v>
      </c>
      <c r="G452" s="157">
        <f>'ЕФЕКТИВНІСТЬ І півріччя 2020'!N189</f>
        <v>9</v>
      </c>
      <c r="H452" s="64">
        <f>'ЕФЕКТИВНІСТЬ І півріччя 2020'!R189</f>
        <v>-0.37</v>
      </c>
      <c r="I452" s="64">
        <f>'ЕФЕКТИВНІСТЬ І півріччя 2020'!Q189</f>
        <v>-1.6400000000000001</v>
      </c>
      <c r="K452" s="23">
        <f>'ЕФЕКТИВНІСТЬ І півріччя 2020'!U189</f>
        <v>0</v>
      </c>
      <c r="L452" s="111">
        <f>'ЕФЕКТИВНІСТЬ І півріччя 2020'!V189</f>
        <v>0</v>
      </c>
      <c r="M452" s="23" t="str">
        <f>'ЕФЕКТИВНІСТЬ І півріччя 2020'!W189</f>
        <v>ВВ</v>
      </c>
      <c r="N452" s="17">
        <f>'ЕФЕКТИВНІСТЬ І півріччя 2020'!X189</f>
        <v>0</v>
      </c>
    </row>
    <row r="453" spans="2:14" outlineLevel="1" x14ac:dyDescent="0.25">
      <c r="B453" s="2">
        <f>'ЕФЕКТИВНІСТЬ І півріччя 2020'!B190</f>
        <v>153</v>
      </c>
      <c r="C453" s="164" t="str">
        <f>'ЕФЕКТИВНІСТЬ І півріччя 2020'!C190</f>
        <v>Первомайський окружний суд</v>
      </c>
      <c r="E453" s="157">
        <f>'ЕФЕКТИВНІСТЬ І півріччя 2020'!K190</f>
        <v>17261.499239999997</v>
      </c>
      <c r="F453" s="158">
        <f>'ЕФЕКТИВНІСТЬ І півріччя 2020'!E190</f>
        <v>1299.8659</v>
      </c>
      <c r="G453" s="157">
        <f>'ЕФЕКТИВНІСТЬ І півріччя 2020'!N190</f>
        <v>13</v>
      </c>
      <c r="H453" s="64">
        <f>'ЕФЕКТИВНІСТЬ І півріччя 2020'!R190</f>
        <v>-0.30000000000000004</v>
      </c>
      <c r="I453" s="64">
        <f>'ЕФЕКТИВНІСТЬ І півріччя 2020'!Q190</f>
        <v>-0.58000000000000007</v>
      </c>
      <c r="K453" s="23">
        <f>'ЕФЕКТИВНІСТЬ І півріччя 2020'!U190</f>
        <v>0</v>
      </c>
      <c r="L453" s="111">
        <f>'ЕФЕКТИВНІСТЬ І півріччя 2020'!V190</f>
        <v>0</v>
      </c>
      <c r="M453" s="23" t="str">
        <f>'ЕФЕКТИВНІСТЬ І півріччя 2020'!W190</f>
        <v>ВВ</v>
      </c>
      <c r="N453" s="17">
        <f>'ЕФЕКТИВНІСТЬ І півріччя 2020'!X190</f>
        <v>0</v>
      </c>
    </row>
    <row r="454" spans="2:14" outlineLevel="1" x14ac:dyDescent="0.25">
      <c r="B454" s="2">
        <f>'ЕФЕКТИВНІСТЬ І півріччя 2020'!B191</f>
        <v>154</v>
      </c>
      <c r="C454" s="164" t="str">
        <f>'ЕФЕКТИВНІСТЬ І півріччя 2020'!C191</f>
        <v>Снігурівський окружний суд</v>
      </c>
      <c r="E454" s="157">
        <f>'ЕФЕКТИВНІСТЬ І півріччя 2020'!K191</f>
        <v>6778.5144299999993</v>
      </c>
      <c r="F454" s="158">
        <f>'ЕФЕКТИВНІСТЬ І півріччя 2020'!E191</f>
        <v>559.69420000000002</v>
      </c>
      <c r="G454" s="157">
        <f>'ЕФЕКТИВНІСТЬ І півріччя 2020'!N191</f>
        <v>4.5</v>
      </c>
      <c r="H454" s="64">
        <f>'ЕФЕКТИВНІСТЬ І півріччя 2020'!R191</f>
        <v>-0.1</v>
      </c>
      <c r="I454" s="64">
        <f>'ЕФЕКТИВНІСТЬ І півріччя 2020'!Q191</f>
        <v>-0.82000000000000006</v>
      </c>
      <c r="K454" s="23">
        <f>'ЕФЕКТИВНІСТЬ І півріччя 2020'!U191</f>
        <v>0</v>
      </c>
      <c r="L454" s="111">
        <f>'ЕФЕКТИВНІСТЬ І півріччя 2020'!V191</f>
        <v>0</v>
      </c>
      <c r="M454" s="23" t="str">
        <f>'ЕФЕКТИВНІСТЬ І півріччя 2020'!W191</f>
        <v>ВВ</v>
      </c>
      <c r="N454" s="17">
        <f>'ЕФЕКТИВНІСТЬ І півріччя 2020'!X191</f>
        <v>0</v>
      </c>
    </row>
    <row r="455" spans="2:14" outlineLevel="1" x14ac:dyDescent="0.25">
      <c r="B455" s="2">
        <f>'ЕФЕКТИВНІСТЬ І півріччя 2020'!B192</f>
        <v>155</v>
      </c>
      <c r="C455" s="164" t="str">
        <f>'ЕФЕКТИВНІСТЬ І півріччя 2020'!C192</f>
        <v>Южноукраїнський окружний суд</v>
      </c>
      <c r="E455" s="157">
        <f>'ЕФЕКТИВНІСТЬ І півріччя 2020'!K192</f>
        <v>11806.9069</v>
      </c>
      <c r="F455" s="158">
        <f>'ЕФЕКТИВНІСТЬ І півріччя 2020'!E192</f>
        <v>892.1545000000001</v>
      </c>
      <c r="G455" s="157">
        <f>'ЕФЕКТИВНІСТЬ І півріччя 2020'!N192</f>
        <v>8</v>
      </c>
      <c r="H455" s="64">
        <f>'ЕФЕКТИВНІСТЬ І півріччя 2020'!R192</f>
        <v>-0.24000000000000002</v>
      </c>
      <c r="I455" s="64">
        <f>'ЕФЕКТИВНІСТЬ І півріччя 2020'!Q192</f>
        <v>-0.48</v>
      </c>
      <c r="K455" s="23">
        <f>'ЕФЕКТИВНІСТЬ І півріччя 2020'!U192</f>
        <v>0</v>
      </c>
      <c r="L455" s="111">
        <f>'ЕФЕКТИВНІСТЬ І півріччя 2020'!V192</f>
        <v>0</v>
      </c>
      <c r="M455" s="23" t="str">
        <f>'ЕФЕКТИВНІСТЬ І півріччя 2020'!W192</f>
        <v>ВВ</v>
      </c>
      <c r="N455" s="17">
        <f>'ЕФЕКТИВНІСТЬ І півріччя 2020'!X192</f>
        <v>0</v>
      </c>
    </row>
    <row r="456" spans="2:14" outlineLevel="1" x14ac:dyDescent="0.25">
      <c r="B456" s="2">
        <f>'ЕФЕКТИВНІСТЬ І півріччя 2020'!B193</f>
        <v>156</v>
      </c>
      <c r="C456" s="164" t="str">
        <f>'ЕФЕКТИВНІСТЬ І півріччя 2020'!C193</f>
        <v>Перший окружний суд міста Миколаєва</v>
      </c>
      <c r="E456" s="157">
        <f>'ЕФЕКТИВНІСТЬ І півріччя 2020'!K193</f>
        <v>23573.86507</v>
      </c>
      <c r="F456" s="158">
        <f>'ЕФЕКТИВНІСТЬ І півріччя 2020'!E193</f>
        <v>3914.0510999999997</v>
      </c>
      <c r="G456" s="157">
        <f>'ЕФЕКТИВНІСТЬ І півріччя 2020'!N193</f>
        <v>25.099999999999998</v>
      </c>
      <c r="H456" s="64">
        <f>'ЕФЕКТИВНІСТЬ І півріччя 2020'!R193</f>
        <v>0.47</v>
      </c>
      <c r="I456" s="64">
        <f>'ЕФЕКТИВНІСТЬ І півріччя 2020'!Q193</f>
        <v>-0.99</v>
      </c>
      <c r="K456" s="23">
        <f>'ЕФЕКТИВНІСТЬ І півріччя 2020'!U193</f>
        <v>0</v>
      </c>
      <c r="L456" s="111">
        <f>'ЕФЕКТИВНІСТЬ І півріччя 2020'!V193</f>
        <v>0</v>
      </c>
      <c r="M456" s="23">
        <f>'ЕФЕКТИВНІСТЬ І півріччя 2020'!W193</f>
        <v>0</v>
      </c>
      <c r="N456" s="17" t="str">
        <f>'ЕФЕКТИВНІСТЬ І півріччя 2020'!X193</f>
        <v>ВА</v>
      </c>
    </row>
    <row r="457" spans="2:14" outlineLevel="1" x14ac:dyDescent="0.25">
      <c r="B457" s="2">
        <f>'ЕФЕКТИВНІСТЬ І півріччя 2020'!B194</f>
        <v>157</v>
      </c>
      <c r="C457" s="164" t="str">
        <f>'ЕФЕКТИВНІСТЬ І півріччя 2020'!C194</f>
        <v>Другий окружний суд міста Миколаєва</v>
      </c>
      <c r="E457" s="157">
        <f>'ЕФЕКТИВНІСТЬ І півріччя 2020'!K194</f>
        <v>21916.717659999998</v>
      </c>
      <c r="F457" s="158">
        <f>'ЕФЕКТИВНІСТЬ І півріччя 2020'!E194</f>
        <v>2656.7484999999997</v>
      </c>
      <c r="G457" s="157">
        <f>'ЕФЕКТИВНІСТЬ І півріччя 2020'!N194</f>
        <v>18.899999999999999</v>
      </c>
      <c r="H457" s="64">
        <f>'ЕФЕКТИВНІСТЬ І півріччя 2020'!R194</f>
        <v>0.23999999999999996</v>
      </c>
      <c r="I457" s="64">
        <f>'ЕФЕКТИВНІСТЬ І півріччя 2020'!Q194</f>
        <v>-1</v>
      </c>
      <c r="J457" s="495"/>
      <c r="K457" s="23">
        <f>'ЕФЕКТИВНІСТЬ І півріччя 2020'!U194</f>
        <v>0</v>
      </c>
      <c r="L457" s="111">
        <f>'ЕФЕКТИВНІСТЬ І півріччя 2020'!V194</f>
        <v>0</v>
      </c>
      <c r="M457" s="23">
        <f>'ЕФЕКТИВНІСТЬ І півріччя 2020'!W194</f>
        <v>0</v>
      </c>
      <c r="N457" s="17" t="str">
        <f>'ЕФЕКТИВНІСТЬ І півріччя 2020'!X194</f>
        <v>ВА</v>
      </c>
    </row>
    <row r="458" spans="2:14" outlineLevel="1" x14ac:dyDescent="0.25">
      <c r="B458" s="159"/>
      <c r="C458" s="170"/>
      <c r="D458" s="492"/>
      <c r="E458" s="493"/>
      <c r="F458" s="160"/>
      <c r="G458" s="493"/>
      <c r="H458" s="161"/>
      <c r="I458" s="161"/>
      <c r="J458" s="492"/>
      <c r="K458" s="494"/>
      <c r="L458" s="124"/>
      <c r="M458" s="494"/>
      <c r="N458" s="124"/>
    </row>
    <row r="459" spans="2:14" outlineLevel="1" x14ac:dyDescent="0.25">
      <c r="B459" s="159"/>
      <c r="C459" s="170"/>
      <c r="D459" s="492"/>
      <c r="E459" s="493"/>
      <c r="F459" s="160"/>
      <c r="G459" s="493"/>
      <c r="H459" s="161"/>
      <c r="I459" s="161"/>
      <c r="J459" s="492"/>
      <c r="K459" s="494"/>
      <c r="L459" s="124"/>
      <c r="M459" s="494"/>
      <c r="N459" s="124"/>
    </row>
    <row r="460" spans="2:14" outlineLevel="1" x14ac:dyDescent="0.25">
      <c r="B460" s="159"/>
      <c r="C460" s="170"/>
      <c r="D460" s="492"/>
      <c r="E460" s="493"/>
      <c r="F460" s="160"/>
      <c r="G460" s="493"/>
      <c r="H460" s="161"/>
      <c r="I460" s="161"/>
      <c r="J460" s="492"/>
      <c r="K460" s="494"/>
      <c r="L460" s="124"/>
      <c r="M460" s="494"/>
      <c r="N460" s="124"/>
    </row>
    <row r="461" spans="2:14" outlineLevel="1" x14ac:dyDescent="0.25">
      <c r="B461" s="159"/>
      <c r="C461" s="170"/>
      <c r="D461" s="492"/>
      <c r="E461" s="493"/>
      <c r="F461" s="160"/>
      <c r="G461" s="493"/>
      <c r="H461" s="161"/>
      <c r="I461" s="161"/>
      <c r="J461" s="492"/>
      <c r="K461" s="494"/>
      <c r="L461" s="124"/>
      <c r="M461" s="494"/>
      <c r="N461" s="124"/>
    </row>
    <row r="462" spans="2:14" outlineLevel="1" x14ac:dyDescent="0.25">
      <c r="B462" s="159"/>
      <c r="C462" s="170"/>
      <c r="D462" s="492"/>
      <c r="E462" s="493"/>
      <c r="F462" s="160"/>
      <c r="G462" s="493"/>
      <c r="H462" s="161"/>
      <c r="I462" s="161"/>
      <c r="J462" s="492"/>
      <c r="K462" s="494"/>
      <c r="L462" s="124"/>
      <c r="M462" s="494"/>
      <c r="N462" s="124"/>
    </row>
    <row r="463" spans="2:14" outlineLevel="1" x14ac:dyDescent="0.25">
      <c r="B463" s="159"/>
      <c r="C463" s="170"/>
      <c r="D463" s="492"/>
      <c r="E463" s="493"/>
      <c r="F463" s="160"/>
      <c r="G463" s="493"/>
      <c r="H463" s="161"/>
      <c r="I463" s="161"/>
      <c r="J463" s="492"/>
      <c r="K463" s="494"/>
      <c r="L463" s="124"/>
      <c r="M463" s="494"/>
      <c r="N463" s="124"/>
    </row>
    <row r="464" spans="2:14" outlineLevel="1" x14ac:dyDescent="0.25">
      <c r="B464" s="159"/>
      <c r="C464" s="170"/>
      <c r="D464" s="492"/>
      <c r="E464" s="493"/>
      <c r="F464" s="160"/>
      <c r="G464" s="493"/>
      <c r="H464" s="161"/>
      <c r="I464" s="161"/>
      <c r="J464" s="492"/>
      <c r="K464" s="494"/>
      <c r="L464" s="124"/>
      <c r="M464" s="494"/>
      <c r="N464" s="124"/>
    </row>
    <row r="465" spans="2:14" outlineLevel="1" x14ac:dyDescent="0.25">
      <c r="B465" s="159"/>
      <c r="C465" s="170"/>
      <c r="D465" s="492"/>
      <c r="E465" s="493"/>
      <c r="F465" s="160"/>
      <c r="G465" s="493"/>
      <c r="H465" s="161"/>
      <c r="I465" s="161"/>
      <c r="J465" s="492"/>
      <c r="K465" s="494"/>
      <c r="L465" s="124"/>
      <c r="M465" s="494"/>
      <c r="N465" s="124"/>
    </row>
    <row r="466" spans="2:14" outlineLevel="1" x14ac:dyDescent="0.25">
      <c r="B466" s="159"/>
      <c r="C466" s="170"/>
      <c r="D466" s="492"/>
      <c r="E466" s="493"/>
      <c r="F466" s="160"/>
      <c r="G466" s="493"/>
      <c r="H466" s="161"/>
      <c r="I466" s="161"/>
      <c r="J466" s="492"/>
      <c r="K466" s="494"/>
      <c r="L466" s="124"/>
      <c r="M466" s="494"/>
      <c r="N466" s="124"/>
    </row>
    <row r="467" spans="2:14" outlineLevel="1" x14ac:dyDescent="0.25">
      <c r="B467" s="159"/>
      <c r="C467" s="170"/>
      <c r="D467" s="492"/>
      <c r="E467" s="493"/>
      <c r="F467" s="160"/>
      <c r="G467" s="493"/>
      <c r="H467" s="161"/>
      <c r="I467" s="161"/>
      <c r="J467" s="492"/>
      <c r="K467" s="494"/>
      <c r="L467" s="124"/>
      <c r="M467" s="494"/>
      <c r="N467" s="124"/>
    </row>
    <row r="468" spans="2:14" outlineLevel="1" x14ac:dyDescent="0.25">
      <c r="B468" s="159"/>
      <c r="C468" s="170"/>
      <c r="D468" s="492"/>
      <c r="E468" s="493"/>
      <c r="F468" s="160"/>
      <c r="G468" s="493"/>
      <c r="H468" s="161"/>
      <c r="I468" s="161"/>
      <c r="J468" s="492"/>
      <c r="K468" s="494"/>
      <c r="L468" s="124"/>
      <c r="M468" s="494"/>
      <c r="N468" s="124"/>
    </row>
    <row r="469" spans="2:14" outlineLevel="1" x14ac:dyDescent="0.25">
      <c r="B469" s="159"/>
      <c r="C469" s="170"/>
      <c r="D469" s="492"/>
      <c r="E469" s="493"/>
      <c r="F469" s="160"/>
      <c r="G469" s="493"/>
      <c r="H469" s="161"/>
      <c r="I469" s="161"/>
      <c r="J469" s="492"/>
      <c r="K469" s="494"/>
      <c r="L469" s="124"/>
      <c r="M469" s="494"/>
      <c r="N469" s="124"/>
    </row>
    <row r="470" spans="2:14" outlineLevel="1" x14ac:dyDescent="0.25">
      <c r="B470" s="159"/>
      <c r="C470" s="170"/>
      <c r="D470" s="492"/>
      <c r="E470" s="493"/>
      <c r="F470" s="160"/>
      <c r="G470" s="493"/>
      <c r="H470" s="161"/>
      <c r="I470" s="161"/>
      <c r="J470" s="492"/>
      <c r="K470" s="494"/>
      <c r="L470" s="124"/>
      <c r="M470" s="494"/>
      <c r="N470" s="124"/>
    </row>
    <row r="471" spans="2:14" outlineLevel="1" x14ac:dyDescent="0.25">
      <c r="B471" s="159"/>
      <c r="C471" s="170"/>
      <c r="D471" s="492"/>
      <c r="E471" s="493"/>
      <c r="F471" s="160"/>
      <c r="G471" s="493"/>
      <c r="H471" s="161"/>
      <c r="I471" s="161"/>
      <c r="J471" s="492"/>
      <c r="K471" s="494"/>
      <c r="L471" s="124"/>
      <c r="M471" s="494"/>
      <c r="N471" s="124"/>
    </row>
    <row r="472" spans="2:14" outlineLevel="1" x14ac:dyDescent="0.25">
      <c r="B472" s="159"/>
      <c r="C472" s="170"/>
      <c r="D472" s="492"/>
      <c r="E472" s="493"/>
      <c r="F472" s="160"/>
      <c r="G472" s="493"/>
      <c r="H472" s="161"/>
      <c r="I472" s="161"/>
      <c r="J472" s="492"/>
      <c r="K472" s="494"/>
      <c r="L472" s="124"/>
      <c r="M472" s="494"/>
      <c r="N472" s="124"/>
    </row>
    <row r="473" spans="2:14" outlineLevel="1" x14ac:dyDescent="0.25">
      <c r="B473" s="159"/>
      <c r="C473" s="170"/>
      <c r="D473" s="492"/>
      <c r="E473" s="493"/>
      <c r="F473" s="160"/>
      <c r="G473" s="493"/>
      <c r="H473" s="161"/>
      <c r="I473" s="161"/>
      <c r="J473" s="492"/>
      <c r="K473" s="494"/>
      <c r="L473" s="124"/>
      <c r="M473" s="494"/>
      <c r="N473" s="124"/>
    </row>
    <row r="474" spans="2:14" x14ac:dyDescent="0.25">
      <c r="C474" s="173" t="s">
        <v>55</v>
      </c>
      <c r="E474" s="76"/>
      <c r="F474" s="76"/>
      <c r="G474" s="76"/>
      <c r="H474" s="76"/>
      <c r="I474" s="76"/>
      <c r="K474" s="76"/>
      <c r="L474" s="76"/>
      <c r="M474" s="76"/>
      <c r="N474" s="76"/>
    </row>
    <row r="475" spans="2:14" outlineLevel="1" x14ac:dyDescent="0.25">
      <c r="B475" s="2">
        <f>'ЕФЕКТИВНІСТЬ І півріччя 2020'!B195</f>
        <v>158</v>
      </c>
      <c r="C475" s="164" t="str">
        <f>'ЕФЕКТИВНІСТЬ І півріччя 2020'!C195</f>
        <v>Арцизький окружний суд</v>
      </c>
      <c r="E475" s="157">
        <f>'ЕФЕКТИВНІСТЬ І півріччя 2020'!K195</f>
        <v>12406.912</v>
      </c>
      <c r="F475" s="158">
        <f>'ЕФЕКТИВНІСТЬ І півріччя 2020'!E195</f>
        <v>1128.692</v>
      </c>
      <c r="G475" s="157">
        <f>'ЕФЕКТИВНІСТЬ І півріччя 2020'!N195</f>
        <v>9.4</v>
      </c>
      <c r="H475" s="64">
        <f>'ЕФЕКТИВНІСТЬ І півріччя 2020'!R195</f>
        <v>-5.0000000000000044E-2</v>
      </c>
      <c r="I475" s="64">
        <f>'ЕФЕКТИВНІСТЬ І півріччя 2020'!Q195</f>
        <v>-0.22000000000000003</v>
      </c>
      <c r="K475" s="23">
        <f>'ЕФЕКТИВНІСТЬ І півріччя 2020'!U195</f>
        <v>0</v>
      </c>
      <c r="L475" s="111">
        <f>'ЕФЕКТИВНІСТЬ І півріччя 2020'!V195</f>
        <v>0</v>
      </c>
      <c r="M475" s="23" t="str">
        <f>'ЕФЕКТИВНІСТЬ І півріччя 2020'!W195</f>
        <v>ВВ</v>
      </c>
      <c r="N475" s="17">
        <f>'ЕФЕКТИВНІСТЬ І півріччя 2020'!X195</f>
        <v>0</v>
      </c>
    </row>
    <row r="476" spans="2:14" outlineLevel="1" x14ac:dyDescent="0.25">
      <c r="B476" s="2">
        <f>'ЕФЕКТИВНІСТЬ І півріччя 2020'!B196</f>
        <v>159</v>
      </c>
      <c r="C476" s="164" t="str">
        <f>'ЕФЕКТИВНІСТЬ І півріччя 2020'!C196</f>
        <v>Балтський окружний суд</v>
      </c>
      <c r="E476" s="157">
        <f>'ЕФЕКТИВНІСТЬ І півріччя 2020'!K196</f>
        <v>12747.578969999999</v>
      </c>
      <c r="F476" s="158">
        <f>'ЕФЕКТИВНІСТЬ І півріччя 2020'!E196</f>
        <v>1154.0574999999999</v>
      </c>
      <c r="G476" s="157">
        <f>'ЕФЕКТИВНІСТЬ І півріччя 2020'!N196</f>
        <v>10.1</v>
      </c>
      <c r="H476" s="64">
        <f>'ЕФЕКТИВНІСТЬ І півріччя 2020'!R196</f>
        <v>-9.0000000000000024E-2</v>
      </c>
      <c r="I476" s="64">
        <f>'ЕФЕКТИВНІСТЬ І півріччя 2020'!Q196</f>
        <v>-0.46</v>
      </c>
      <c r="K476" s="23">
        <f>'ЕФЕКТИВНІСТЬ І півріччя 2020'!U196</f>
        <v>0</v>
      </c>
      <c r="L476" s="111">
        <f>'ЕФЕКТИВНІСТЬ І півріччя 2020'!V196</f>
        <v>0</v>
      </c>
      <c r="M476" s="23" t="str">
        <f>'ЕФЕКТИВНІСТЬ І півріччя 2020'!W196</f>
        <v>ВВ</v>
      </c>
      <c r="N476" s="17">
        <f>'ЕФЕКТИВНІСТЬ І півріччя 2020'!X196</f>
        <v>0</v>
      </c>
    </row>
    <row r="477" spans="2:14" outlineLevel="1" x14ac:dyDescent="0.25">
      <c r="B477" s="2">
        <f>'ЕФЕКТИВНІСТЬ І півріччя 2020'!B197</f>
        <v>160</v>
      </c>
      <c r="C477" s="164" t="str">
        <f>'ЕФЕКТИВНІСТЬ І півріччя 2020'!C197</f>
        <v>Березівський окружний суд</v>
      </c>
      <c r="E477" s="157">
        <f>'ЕФЕКТИВНІСТЬ І півріччя 2020'!K197</f>
        <v>5859.0940300000002</v>
      </c>
      <c r="F477" s="158">
        <f>'ЕФЕКТИВНІСТЬ І півріччя 2020'!E197</f>
        <v>448.09989999999999</v>
      </c>
      <c r="G477" s="157">
        <f>'ЕФЕКТИВНІСТЬ І півріччя 2020'!N197</f>
        <v>5.5</v>
      </c>
      <c r="H477" s="64">
        <f>'ЕФЕКТИВНІСТЬ І півріччя 2020'!R197</f>
        <v>-0.4</v>
      </c>
      <c r="I477" s="64">
        <f>'ЕФЕКТИВНІСТЬ І півріччя 2020'!Q197</f>
        <v>-1.29</v>
      </c>
      <c r="K477" s="23">
        <f>'ЕФЕКТИВНІСТЬ І півріччя 2020'!U197</f>
        <v>0</v>
      </c>
      <c r="L477" s="111">
        <f>'ЕФЕКТИВНІСТЬ І півріччя 2020'!V197</f>
        <v>0</v>
      </c>
      <c r="M477" s="23" t="str">
        <f>'ЕФЕКТИВНІСТЬ І півріччя 2020'!W197</f>
        <v>ВВ</v>
      </c>
      <c r="N477" s="17">
        <f>'ЕФЕКТИВНІСТЬ І півріччя 2020'!X197</f>
        <v>0</v>
      </c>
    </row>
    <row r="478" spans="2:14" outlineLevel="1" x14ac:dyDescent="0.25">
      <c r="B478" s="2">
        <f>'ЕФЕКТИВНІСТЬ І півріччя 2020'!B198</f>
        <v>161</v>
      </c>
      <c r="C478" s="164" t="str">
        <f>'ЕФЕКТИВНІСТЬ І півріччя 2020'!C198</f>
        <v>Білгород - Дністровський окружний суд</v>
      </c>
      <c r="E478" s="157">
        <f>'ЕФЕКТИВНІСТЬ І півріччя 2020'!K198</f>
        <v>8832.6372599999995</v>
      </c>
      <c r="F478" s="158">
        <f>'ЕФЕКТИВНІСТЬ І півріччя 2020'!E198</f>
        <v>1110.9395</v>
      </c>
      <c r="G478" s="157">
        <f>'ЕФЕКТИВНІСТЬ І півріччя 2020'!N198</f>
        <v>8</v>
      </c>
      <c r="H478" s="64">
        <f>'ЕФЕКТИВНІСТЬ І півріччя 2020'!R198</f>
        <v>0.25</v>
      </c>
      <c r="I478" s="64">
        <f>'ЕФЕКТИВНІСТЬ І півріччя 2020'!Q198</f>
        <v>-1.2599999999999998</v>
      </c>
      <c r="K478" s="23">
        <f>'ЕФЕКТИВНІСТЬ І півріччя 2020'!U198</f>
        <v>0</v>
      </c>
      <c r="L478" s="111">
        <f>'ЕФЕКТИВНІСТЬ І півріччя 2020'!V198</f>
        <v>0</v>
      </c>
      <c r="M478" s="23">
        <f>'ЕФЕКТИВНІСТЬ І півріччя 2020'!W198</f>
        <v>0</v>
      </c>
      <c r="N478" s="17" t="str">
        <f>'ЕФЕКТИВНІСТЬ І півріччя 2020'!X198</f>
        <v>ВА</v>
      </c>
    </row>
    <row r="479" spans="2:14" outlineLevel="1" x14ac:dyDescent="0.25">
      <c r="B479" s="2">
        <f>'ЕФЕКТИВНІСТЬ І півріччя 2020'!B199</f>
        <v>162</v>
      </c>
      <c r="C479" s="164" t="str">
        <f>'ЕФЕКТИВНІСТЬ І півріччя 2020'!C199</f>
        <v>Біляївський окружний суд</v>
      </c>
      <c r="E479" s="157">
        <f>'ЕФЕКТИВНІСТЬ І півріччя 2020'!K199</f>
        <v>8897.167660000001</v>
      </c>
      <c r="F479" s="158">
        <f>'ЕФЕКТИВНІСТЬ І півріччя 2020'!E199</f>
        <v>1075.9125999999999</v>
      </c>
      <c r="G479" s="157">
        <f>'ЕФЕКТИВНІСТЬ І півріччя 2020'!N199</f>
        <v>7.5</v>
      </c>
      <c r="H479" s="64">
        <f>'ЕФЕКТИВНІСТЬ І півріччя 2020'!R199</f>
        <v>0.24999999999999997</v>
      </c>
      <c r="I479" s="64">
        <f>'ЕФЕКТИВНІСТЬ І півріччя 2020'!Q199</f>
        <v>-0.77</v>
      </c>
      <c r="K479" s="23">
        <f>'ЕФЕКТИВНІСТЬ І півріччя 2020'!U199</f>
        <v>0</v>
      </c>
      <c r="L479" s="111">
        <f>'ЕФЕКТИВНІСТЬ І півріччя 2020'!V199</f>
        <v>0</v>
      </c>
      <c r="M479" s="23">
        <f>'ЕФЕКТИВНІСТЬ І півріччя 2020'!W199</f>
        <v>0</v>
      </c>
      <c r="N479" s="17" t="str">
        <f>'ЕФЕКТИВНІСТЬ І півріччя 2020'!X199</f>
        <v>ВА</v>
      </c>
    </row>
    <row r="480" spans="2:14" outlineLevel="1" x14ac:dyDescent="0.25">
      <c r="B480" s="2">
        <f>'ЕФЕКТИВНІСТЬ І півріччя 2020'!B200</f>
        <v>163</v>
      </c>
      <c r="C480" s="164" t="str">
        <f>'ЕФЕКТИВНІСТЬ І півріччя 2020'!C200</f>
        <v>Великомихайлівський окружний суд</v>
      </c>
      <c r="E480" s="157">
        <f>'ЕФЕКТИВНІСТЬ І півріччя 2020'!K200</f>
        <v>7380.6545900000001</v>
      </c>
      <c r="F480" s="158">
        <f>'ЕФЕКТИВНІСТЬ І півріччя 2020'!E200</f>
        <v>525.05340000000001</v>
      </c>
      <c r="G480" s="157">
        <f>'ЕФЕКТИВНІСТЬ І півріччя 2020'!N200</f>
        <v>6.5</v>
      </c>
      <c r="H480" s="64">
        <f>'ЕФЕКТИВНІСТЬ І півріччя 2020'!R200</f>
        <v>-0.46000000000000008</v>
      </c>
      <c r="I480" s="64">
        <f>'ЕФЕКТИВНІСТЬ І півріччя 2020'!Q200</f>
        <v>-0.86</v>
      </c>
      <c r="K480" s="23">
        <f>'ЕФЕКТИВНІСТЬ І півріччя 2020'!U200</f>
        <v>0</v>
      </c>
      <c r="L480" s="111">
        <f>'ЕФЕКТИВНІСТЬ І півріччя 2020'!V200</f>
        <v>0</v>
      </c>
      <c r="M480" s="23" t="str">
        <f>'ЕФЕКТИВНІСТЬ І півріччя 2020'!W200</f>
        <v>ВВ</v>
      </c>
      <c r="N480" s="17">
        <f>'ЕФЕКТИВНІСТЬ І півріччя 2020'!X200</f>
        <v>0</v>
      </c>
    </row>
    <row r="481" spans="2:14" outlineLevel="1" x14ac:dyDescent="0.25">
      <c r="B481" s="2">
        <f>'ЕФЕКТИВНІСТЬ І півріччя 2020'!B201</f>
        <v>164</v>
      </c>
      <c r="C481" s="164" t="str">
        <f>'ЕФЕКТИВНІСТЬ І півріччя 2020'!C201</f>
        <v>Доброславський окружний суд</v>
      </c>
      <c r="E481" s="157">
        <f>'ЕФЕКТИВНІСТЬ І півріччя 2020'!K201</f>
        <v>7259.5146899999991</v>
      </c>
      <c r="F481" s="158">
        <f>'ЕФЕКТИВНІСТЬ І півріччя 2020'!E201</f>
        <v>973.62660000000005</v>
      </c>
      <c r="G481" s="157">
        <f>'ЕФЕКТИВНІСТЬ І півріччя 2020'!N201</f>
        <v>7</v>
      </c>
      <c r="H481" s="64">
        <f>'ЕФЕКТИВНІСТЬ І півріччя 2020'!R201</f>
        <v>0.28000000000000003</v>
      </c>
      <c r="I481" s="64">
        <f>'ЕФЕКТИВНІСТЬ І півріччя 2020'!Q201</f>
        <v>-2.21</v>
      </c>
      <c r="K481" s="23">
        <f>'ЕФЕКТИВНІСТЬ І півріччя 2020'!U201</f>
        <v>0</v>
      </c>
      <c r="L481" s="111">
        <f>'ЕФЕКТИВНІСТЬ І півріччя 2020'!V201</f>
        <v>0</v>
      </c>
      <c r="M481" s="23">
        <f>'ЕФЕКТИВНІСТЬ І півріччя 2020'!W201</f>
        <v>0</v>
      </c>
      <c r="N481" s="17" t="str">
        <f>'ЕФЕКТИВНІСТЬ І півріччя 2020'!X201</f>
        <v>ВА</v>
      </c>
    </row>
    <row r="482" spans="2:14" outlineLevel="1" x14ac:dyDescent="0.25">
      <c r="B482" s="2">
        <f>'ЕФЕКТИВНІСТЬ І півріччя 2020'!B202</f>
        <v>165</v>
      </c>
      <c r="C482" s="164" t="str">
        <f>'ЕФЕКТИВНІСТЬ І півріччя 2020'!C202</f>
        <v>Ізмаїльський окружний суд</v>
      </c>
      <c r="E482" s="157">
        <f>'ЕФЕКТИВНІСТЬ І півріччя 2020'!K202</f>
        <v>24418.431150000004</v>
      </c>
      <c r="F482" s="158">
        <f>'ЕФЕКТИВНІСТЬ І півріччя 2020'!E202</f>
        <v>2422.9497000000001</v>
      </c>
      <c r="G482" s="157">
        <f>'ЕФЕКТИВНІСТЬ І півріччя 2020'!N202</f>
        <v>22</v>
      </c>
      <c r="H482" s="64">
        <f>'ЕФЕКТИВНІСТЬ І півріччя 2020'!R202</f>
        <v>-5.0000000000000044E-2</v>
      </c>
      <c r="I482" s="64">
        <f>'ЕФЕКТИВНІСТЬ І півріччя 2020'!Q202</f>
        <v>-0.9</v>
      </c>
      <c r="K482" s="23">
        <f>'ЕФЕКТИВНІСТЬ І півріччя 2020'!U202</f>
        <v>0</v>
      </c>
      <c r="L482" s="111">
        <f>'ЕФЕКТИВНІСТЬ І півріччя 2020'!V202</f>
        <v>0</v>
      </c>
      <c r="M482" s="23" t="str">
        <f>'ЕФЕКТИВНІСТЬ І півріччя 2020'!W202</f>
        <v>ВВ</v>
      </c>
      <c r="N482" s="17">
        <f>'ЕФЕКТИВНІСТЬ І півріччя 2020'!X202</f>
        <v>0</v>
      </c>
    </row>
    <row r="483" spans="2:14" outlineLevel="1" x14ac:dyDescent="0.25">
      <c r="B483" s="2">
        <f>'ЕФЕКТИВНІСТЬ І півріччя 2020'!B203</f>
        <v>166</v>
      </c>
      <c r="C483" s="164" t="str">
        <f>'ЕФЕКТИВНІСТЬ І півріччя 2020'!C203</f>
        <v>Подільський окружний суд</v>
      </c>
      <c r="E483" s="157">
        <f>'ЕФЕКТИВНІСТЬ І півріччя 2020'!K203</f>
        <v>10047.12113</v>
      </c>
      <c r="F483" s="158">
        <f>'ЕФЕКТИВНІСТЬ І півріччя 2020'!E203</f>
        <v>816.07389999999998</v>
      </c>
      <c r="G483" s="157">
        <f>'ЕФЕКТИВНІСТЬ І півріччя 2020'!N203</f>
        <v>7</v>
      </c>
      <c r="H483" s="64">
        <f>'ЕФЕКТИВНІСТЬ І півріччя 2020'!R203</f>
        <v>-0.15</v>
      </c>
      <c r="I483" s="64">
        <f>'ЕФЕКТИВНІСТЬ І півріччя 2020'!Q203</f>
        <v>-2.2699999999999996</v>
      </c>
      <c r="K483" s="23">
        <f>'ЕФЕКТИВНІСТЬ І півріччя 2020'!U203</f>
        <v>0</v>
      </c>
      <c r="L483" s="111">
        <f>'ЕФЕКТИВНІСТЬ І півріччя 2020'!V203</f>
        <v>0</v>
      </c>
      <c r="M483" s="23" t="str">
        <f>'ЕФЕКТИВНІСТЬ І півріччя 2020'!W203</f>
        <v>ВВ</v>
      </c>
      <c r="N483" s="17">
        <f>'ЕФЕКТИВНІСТЬ І півріччя 2020'!X203</f>
        <v>0</v>
      </c>
    </row>
    <row r="484" spans="2:14" outlineLevel="1" x14ac:dyDescent="0.25">
      <c r="B484" s="2">
        <f>'ЕФЕКТИВНІСТЬ І півріччя 2020'!B204</f>
        <v>167</v>
      </c>
      <c r="C484" s="164" t="str">
        <f>'ЕФЕКТИВНІСТЬ І півріччя 2020'!C204</f>
        <v>Роздільнянський окружний суд</v>
      </c>
      <c r="E484" s="157">
        <f>'ЕФЕКТИВНІСТЬ І півріччя 2020'!K204</f>
        <v>9361.0955599999998</v>
      </c>
      <c r="F484" s="158">
        <f>'ЕФЕКТИВНІСТЬ І півріччя 2020'!E204</f>
        <v>719.37670000000003</v>
      </c>
      <c r="G484" s="157">
        <f>'ЕФЕКТИВНІСТЬ І півріччя 2020'!N204</f>
        <v>9</v>
      </c>
      <c r="H484" s="64">
        <f>'ЕФЕКТИВНІСТЬ І півріччя 2020'!R204</f>
        <v>-0.39</v>
      </c>
      <c r="I484" s="64">
        <f>'ЕФЕКТИВНІСТЬ І півріччя 2020'!Q204</f>
        <v>-0.12999999999999998</v>
      </c>
      <c r="K484" s="23">
        <f>'ЕФЕКТИВНІСТЬ І півріччя 2020'!U204</f>
        <v>0</v>
      </c>
      <c r="L484" s="111">
        <f>'ЕФЕКТИВНІСТЬ І півріччя 2020'!V204</f>
        <v>0</v>
      </c>
      <c r="M484" s="23" t="str">
        <f>'ЕФЕКТИВНІСТЬ І півріччя 2020'!W204</f>
        <v>ВВ</v>
      </c>
      <c r="N484" s="17">
        <f>'ЕФЕКТИВНІСТЬ І півріччя 2020'!X204</f>
        <v>0</v>
      </c>
    </row>
    <row r="485" spans="2:14" outlineLevel="1" x14ac:dyDescent="0.25">
      <c r="B485" s="2">
        <f>'ЕФЕКТИВНІСТЬ І півріччя 2020'!B205</f>
        <v>168</v>
      </c>
      <c r="C485" s="164" t="str">
        <f>'ЕФЕКТИВНІСТЬ І півріччя 2020'!C205</f>
        <v>Чорноморський окружний суд</v>
      </c>
      <c r="E485" s="157">
        <f>'ЕФЕКТИВНІСТЬ І півріччя 2020'!K205</f>
        <v>12383.829030000001</v>
      </c>
      <c r="F485" s="158">
        <f>'ЕФЕКТИВНІСТЬ І півріччя 2020'!E205</f>
        <v>2101.0466999999999</v>
      </c>
      <c r="G485" s="157">
        <f>'ЕФЕКТИВНІСТЬ І півріччя 2020'!N205</f>
        <v>11.5</v>
      </c>
      <c r="H485" s="64">
        <f>'ЕФЕКТИВНІСТЬ І півріччя 2020'!R205</f>
        <v>0.62</v>
      </c>
      <c r="I485" s="64">
        <f>'ЕФЕКТИВНІСТЬ І півріччя 2020'!Q205</f>
        <v>-0.74</v>
      </c>
      <c r="K485" s="23">
        <f>'ЕФЕКТИВНІСТЬ І півріччя 2020'!U205</f>
        <v>0</v>
      </c>
      <c r="L485" s="111">
        <f>'ЕФЕКТИВНІСТЬ І півріччя 2020'!V205</f>
        <v>0</v>
      </c>
      <c r="M485" s="23">
        <f>'ЕФЕКТИВНІСТЬ І півріччя 2020'!W205</f>
        <v>0</v>
      </c>
      <c r="N485" s="17" t="str">
        <f>'ЕФЕКТИВНІСТЬ І півріччя 2020'!X205</f>
        <v>ВА</v>
      </c>
    </row>
    <row r="486" spans="2:14" outlineLevel="1" x14ac:dyDescent="0.25">
      <c r="B486" s="2">
        <f>'ЕФЕКТИВНІСТЬ І півріччя 2020'!B206</f>
        <v>169</v>
      </c>
      <c r="C486" s="164" t="str">
        <f>'ЕФЕКТИВНІСТЬ І півріччя 2020'!C206</f>
        <v>Перший окружний суд  міста Одеси</v>
      </c>
      <c r="E486" s="157">
        <f>'ЕФЕКТИВНІСТЬ І півріччя 2020'!K206</f>
        <v>19664.675259999996</v>
      </c>
      <c r="F486" s="158">
        <f>'ЕФЕКТИВНІСТЬ І півріччя 2020'!E206</f>
        <v>3066.7701999999999</v>
      </c>
      <c r="G486" s="157">
        <f>'ЕФЕКТИВНІСТЬ І півріччя 2020'!N206</f>
        <v>15.2</v>
      </c>
      <c r="H486" s="64">
        <f>'ЕФЕКТИВНІСТЬ І півріччя 2020'!R206</f>
        <v>0.69</v>
      </c>
      <c r="I486" s="64">
        <f>'ЕФЕКТИВНІСТЬ І півріччя 2020'!Q206</f>
        <v>-0.64</v>
      </c>
      <c r="K486" s="23">
        <f>'ЕФЕКТИВНІСТЬ І півріччя 2020'!U206</f>
        <v>0</v>
      </c>
      <c r="L486" s="111">
        <f>'ЕФЕКТИВНІСТЬ І півріччя 2020'!V206</f>
        <v>0</v>
      </c>
      <c r="M486" s="23">
        <f>'ЕФЕКТИВНІСТЬ І півріччя 2020'!W206</f>
        <v>0</v>
      </c>
      <c r="N486" s="17" t="str">
        <f>'ЕФЕКТИВНІСТЬ І півріччя 2020'!X206</f>
        <v>ВА</v>
      </c>
    </row>
    <row r="487" spans="2:14" outlineLevel="1" x14ac:dyDescent="0.25">
      <c r="B487" s="2">
        <f>'ЕФЕКТИВНІСТЬ І півріччя 2020'!B207</f>
        <v>170</v>
      </c>
      <c r="C487" s="164" t="str">
        <f>'ЕФЕКТИВНІСТЬ І півріччя 2020'!C207</f>
        <v>Другий окружний суд  міста Одеси</v>
      </c>
      <c r="E487" s="157">
        <f>'ЕФЕКТИВНІСТЬ І півріччя 2020'!K207</f>
        <v>25946.028520000003</v>
      </c>
      <c r="F487" s="158">
        <f>'ЕФЕКТИВНІСТЬ І півріччя 2020'!E207</f>
        <v>4593.8903</v>
      </c>
      <c r="G487" s="157">
        <f>'ЕФЕКТИВНІСТЬ І півріччя 2020'!N207</f>
        <v>18.600000000000001</v>
      </c>
      <c r="H487" s="64">
        <f>'ЕФЕКТИВНІСТЬ І півріччя 2020'!R207</f>
        <v>0.99</v>
      </c>
      <c r="I487" s="64">
        <f>'ЕФЕКТИВНІСТЬ І півріччя 2020'!Q207</f>
        <v>-1.01</v>
      </c>
      <c r="K487" s="23">
        <f>'ЕФЕКТИВНІСТЬ І півріччя 2020'!U207</f>
        <v>0</v>
      </c>
      <c r="L487" s="111">
        <f>'ЕФЕКТИВНІСТЬ І півріччя 2020'!V207</f>
        <v>0</v>
      </c>
      <c r="M487" s="23">
        <f>'ЕФЕКТИВНІСТЬ І півріччя 2020'!W207</f>
        <v>0</v>
      </c>
      <c r="N487" s="17" t="str">
        <f>'ЕФЕКТИВНІСТЬ І півріччя 2020'!X207</f>
        <v>ВА</v>
      </c>
    </row>
    <row r="488" spans="2:14" outlineLevel="1" x14ac:dyDescent="0.25">
      <c r="B488" s="2">
        <f>'ЕФЕКТИВНІСТЬ І півріччя 2020'!B208</f>
        <v>171</v>
      </c>
      <c r="C488" s="164" t="str">
        <f>'ЕФЕКТИВНІСТЬ І півріччя 2020'!C208</f>
        <v>Третій окружний суд  міста Одеси</v>
      </c>
      <c r="E488" s="157">
        <f>'ЕФЕКТИВНІСТЬ І півріччя 2020'!K208</f>
        <v>25231.974889999998</v>
      </c>
      <c r="F488" s="158">
        <f>'ЕФЕКТИВНІСТЬ І півріччя 2020'!E208</f>
        <v>5602.4457000000002</v>
      </c>
      <c r="G488" s="157">
        <f>'ЕФЕКТИВНІСТЬ І півріччя 2020'!N208</f>
        <v>22</v>
      </c>
      <c r="H488" s="64">
        <f>'ЕФЕКТИВНІСТЬ І півріччя 2020'!R208</f>
        <v>1.1000000000000001</v>
      </c>
      <c r="I488" s="64">
        <f>'ЕФЕКТИВНІСТЬ І півріччя 2020'!Q208</f>
        <v>0.43</v>
      </c>
      <c r="J488" s="495"/>
      <c r="K488" s="23">
        <f>'ЕФЕКТИВНІСТЬ І півріччя 2020'!U208</f>
        <v>0</v>
      </c>
      <c r="L488" s="111" t="str">
        <f>'ЕФЕКТИВНІСТЬ І півріччя 2020'!V208</f>
        <v>АА</v>
      </c>
      <c r="M488" s="23">
        <f>'ЕФЕКТИВНІСТЬ І півріччя 2020'!W208</f>
        <v>0</v>
      </c>
      <c r="N488" s="17">
        <f>'ЕФЕКТИВНІСТЬ І півріччя 2020'!X208</f>
        <v>0</v>
      </c>
    </row>
    <row r="489" spans="2:14" outlineLevel="1" x14ac:dyDescent="0.25">
      <c r="B489" s="2">
        <f>'ЕФЕКТИВНІСТЬ І півріччя 2020'!B209</f>
        <v>172</v>
      </c>
      <c r="C489" s="164" t="str">
        <f>'ЕФЕКТИВНІСТЬ І півріччя 2020'!C209</f>
        <v>Четвертий окружний суд  міста Одеси</v>
      </c>
      <c r="E489" s="157">
        <f>'ЕФЕКТИВНІСТЬ І півріччя 2020'!K209</f>
        <v>28146.471719999998</v>
      </c>
      <c r="F489" s="158">
        <f>'ЕФЕКТИВНІСТЬ І півріччя 2020'!E209</f>
        <v>3396.5138000000002</v>
      </c>
      <c r="G489" s="157">
        <f>'ЕФЕКТИВНІСТЬ І півріччя 2020'!N209</f>
        <v>26</v>
      </c>
      <c r="H489" s="64">
        <f>'ЕФЕКТИВНІСТЬ І півріччя 2020'!R209</f>
        <v>0.18999999999999995</v>
      </c>
      <c r="I489" s="64">
        <f>'ЕФЕКТИВНІСТЬ І півріччя 2020'!Q209</f>
        <v>-0.62</v>
      </c>
      <c r="J489" s="495"/>
      <c r="K489" s="23">
        <f>'ЕФЕКТИВНІСТЬ І півріччя 2020'!U209</f>
        <v>0</v>
      </c>
      <c r="L489" s="111">
        <f>'ЕФЕКТИВНІСТЬ І півріччя 2020'!V209</f>
        <v>0</v>
      </c>
      <c r="M489" s="23">
        <f>'ЕФЕКТИВНІСТЬ І півріччя 2020'!W209</f>
        <v>0</v>
      </c>
      <c r="N489" s="17" t="str">
        <f>'ЕФЕКТИВНІСТЬ І півріччя 2020'!X209</f>
        <v>ВА</v>
      </c>
    </row>
    <row r="490" spans="2:14" outlineLevel="1" x14ac:dyDescent="0.25">
      <c r="B490" s="159"/>
      <c r="C490" s="170"/>
      <c r="D490" s="492"/>
      <c r="E490" s="493"/>
      <c r="F490" s="160"/>
      <c r="G490" s="493"/>
      <c r="H490" s="161"/>
      <c r="I490" s="161"/>
      <c r="J490" s="492"/>
      <c r="K490" s="494"/>
      <c r="L490" s="124"/>
      <c r="M490" s="494"/>
      <c r="N490" s="124"/>
    </row>
    <row r="491" spans="2:14" outlineLevel="1" x14ac:dyDescent="0.25">
      <c r="B491" s="159"/>
      <c r="C491" s="170"/>
      <c r="D491" s="492"/>
      <c r="E491" s="493"/>
      <c r="F491" s="160"/>
      <c r="G491" s="493"/>
      <c r="H491" s="161"/>
      <c r="I491" s="161"/>
      <c r="J491" s="492"/>
      <c r="K491" s="494"/>
      <c r="L491" s="124"/>
      <c r="M491" s="494"/>
      <c r="N491" s="124"/>
    </row>
    <row r="492" spans="2:14" outlineLevel="1" x14ac:dyDescent="0.25">
      <c r="B492" s="159"/>
      <c r="C492" s="170"/>
      <c r="D492" s="492"/>
      <c r="E492" s="493"/>
      <c r="F492" s="160"/>
      <c r="G492" s="493"/>
      <c r="H492" s="161"/>
      <c r="I492" s="161"/>
      <c r="J492" s="492"/>
      <c r="K492" s="494"/>
      <c r="L492" s="124"/>
      <c r="M492" s="494"/>
      <c r="N492" s="124"/>
    </row>
    <row r="493" spans="2:14" outlineLevel="1" x14ac:dyDescent="0.25">
      <c r="B493" s="159"/>
      <c r="C493" s="170"/>
      <c r="D493" s="492"/>
      <c r="E493" s="493"/>
      <c r="F493" s="160"/>
      <c r="G493" s="493"/>
      <c r="H493" s="161"/>
      <c r="I493" s="161"/>
      <c r="J493" s="492"/>
      <c r="K493" s="494"/>
      <c r="L493" s="124"/>
      <c r="M493" s="494"/>
      <c r="N493" s="124"/>
    </row>
    <row r="494" spans="2:14" outlineLevel="1" x14ac:dyDescent="0.25">
      <c r="B494" s="159"/>
      <c r="C494" s="170"/>
      <c r="D494" s="492"/>
      <c r="E494" s="493"/>
      <c r="F494" s="160"/>
      <c r="G494" s="493"/>
      <c r="H494" s="161"/>
      <c r="I494" s="161"/>
      <c r="J494" s="492"/>
      <c r="K494" s="494"/>
      <c r="L494" s="124"/>
      <c r="M494" s="494"/>
      <c r="N494" s="124"/>
    </row>
    <row r="495" spans="2:14" outlineLevel="1" x14ac:dyDescent="0.25">
      <c r="B495" s="159"/>
      <c r="C495" s="170"/>
      <c r="D495" s="492"/>
      <c r="E495" s="493"/>
      <c r="F495" s="160"/>
      <c r="G495" s="493"/>
      <c r="H495" s="161"/>
      <c r="I495" s="161"/>
      <c r="J495" s="492"/>
      <c r="K495" s="494"/>
      <c r="L495" s="124"/>
      <c r="M495" s="494"/>
      <c r="N495" s="124"/>
    </row>
    <row r="496" spans="2:14" outlineLevel="1" x14ac:dyDescent="0.25">
      <c r="B496" s="159"/>
      <c r="C496" s="170"/>
      <c r="D496" s="492"/>
      <c r="E496" s="493"/>
      <c r="F496" s="160"/>
      <c r="G496" s="493"/>
      <c r="H496" s="161"/>
      <c r="I496" s="161"/>
      <c r="J496" s="492"/>
      <c r="K496" s="494"/>
      <c r="L496" s="124"/>
      <c r="M496" s="494"/>
      <c r="N496" s="124"/>
    </row>
    <row r="497" spans="2:14" outlineLevel="1" x14ac:dyDescent="0.25">
      <c r="B497" s="159"/>
      <c r="C497" s="170"/>
      <c r="D497" s="492"/>
      <c r="E497" s="493"/>
      <c r="F497" s="160"/>
      <c r="G497" s="493"/>
      <c r="H497" s="161"/>
      <c r="I497" s="161"/>
      <c r="J497" s="492"/>
      <c r="K497" s="494"/>
      <c r="L497" s="124"/>
      <c r="M497" s="494"/>
      <c r="N497" s="124"/>
    </row>
    <row r="498" spans="2:14" outlineLevel="1" x14ac:dyDescent="0.25">
      <c r="B498" s="159"/>
      <c r="C498" s="170"/>
      <c r="D498" s="492"/>
      <c r="E498" s="493"/>
      <c r="F498" s="160"/>
      <c r="G498" s="493"/>
      <c r="H498" s="161"/>
      <c r="I498" s="161"/>
      <c r="J498" s="492"/>
      <c r="K498" s="494"/>
      <c r="L498" s="124"/>
      <c r="M498" s="494"/>
      <c r="N498" s="124"/>
    </row>
    <row r="499" spans="2:14" outlineLevel="1" x14ac:dyDescent="0.25">
      <c r="B499" s="159"/>
      <c r="C499" s="170"/>
      <c r="D499" s="492"/>
      <c r="E499" s="493"/>
      <c r="F499" s="160"/>
      <c r="G499" s="493"/>
      <c r="H499" s="161"/>
      <c r="I499" s="161"/>
      <c r="J499" s="492"/>
      <c r="K499" s="494"/>
      <c r="L499" s="124"/>
      <c r="M499" s="494"/>
      <c r="N499" s="124"/>
    </row>
    <row r="500" spans="2:14" outlineLevel="1" x14ac:dyDescent="0.25">
      <c r="B500" s="159"/>
      <c r="C500" s="170"/>
      <c r="D500" s="492"/>
      <c r="E500" s="493"/>
      <c r="F500" s="160"/>
      <c r="G500" s="493"/>
      <c r="H500" s="161"/>
      <c r="I500" s="161"/>
      <c r="J500" s="492"/>
      <c r="K500" s="494"/>
      <c r="L500" s="124"/>
      <c r="M500" s="494"/>
      <c r="N500" s="124"/>
    </row>
    <row r="501" spans="2:14" outlineLevel="1" x14ac:dyDescent="0.25">
      <c r="B501" s="159"/>
      <c r="C501" s="170"/>
      <c r="D501" s="492"/>
      <c r="E501" s="493"/>
      <c r="F501" s="160"/>
      <c r="G501" s="493"/>
      <c r="H501" s="161"/>
      <c r="I501" s="161"/>
      <c r="J501" s="492"/>
      <c r="K501" s="494"/>
      <c r="L501" s="124"/>
      <c r="M501" s="494"/>
      <c r="N501" s="124"/>
    </row>
    <row r="502" spans="2:14" outlineLevel="1" x14ac:dyDescent="0.25">
      <c r="B502" s="159"/>
      <c r="C502" s="170"/>
      <c r="D502" s="492"/>
      <c r="E502" s="493"/>
      <c r="F502" s="160"/>
      <c r="G502" s="493"/>
      <c r="H502" s="161"/>
      <c r="I502" s="161"/>
      <c r="J502" s="492"/>
      <c r="K502" s="494"/>
      <c r="L502" s="124"/>
      <c r="M502" s="494"/>
      <c r="N502" s="124"/>
    </row>
    <row r="503" spans="2:14" outlineLevel="1" x14ac:dyDescent="0.25">
      <c r="B503" s="159"/>
      <c r="C503" s="170"/>
      <c r="D503" s="492"/>
      <c r="E503" s="493"/>
      <c r="F503" s="160"/>
      <c r="G503" s="493"/>
      <c r="H503" s="161"/>
      <c r="I503" s="161"/>
      <c r="J503" s="492"/>
      <c r="K503" s="494"/>
      <c r="L503" s="124"/>
      <c r="M503" s="494"/>
      <c r="N503" s="124"/>
    </row>
    <row r="504" spans="2:14" outlineLevel="1" x14ac:dyDescent="0.25">
      <c r="B504" s="159"/>
      <c r="C504" s="170"/>
      <c r="D504" s="492"/>
      <c r="E504" s="493"/>
      <c r="F504" s="160"/>
      <c r="G504" s="493"/>
      <c r="H504" s="161"/>
      <c r="I504" s="161"/>
      <c r="J504" s="492"/>
      <c r="K504" s="494"/>
      <c r="L504" s="124"/>
      <c r="M504" s="494"/>
      <c r="N504" s="124"/>
    </row>
    <row r="505" spans="2:14" outlineLevel="1" x14ac:dyDescent="0.25">
      <c r="B505" s="159"/>
      <c r="C505" s="170"/>
      <c r="D505" s="492"/>
      <c r="E505" s="493"/>
      <c r="F505" s="160"/>
      <c r="G505" s="493"/>
      <c r="H505" s="161"/>
      <c r="I505" s="161"/>
      <c r="J505" s="492"/>
      <c r="K505" s="494"/>
      <c r="L505" s="124"/>
      <c r="M505" s="494"/>
      <c r="N505" s="124"/>
    </row>
    <row r="506" spans="2:14" outlineLevel="1" x14ac:dyDescent="0.25">
      <c r="B506" s="159"/>
      <c r="C506" s="170"/>
      <c r="D506" s="492"/>
      <c r="E506" s="493"/>
      <c r="F506" s="160"/>
      <c r="G506" s="493"/>
      <c r="H506" s="161"/>
      <c r="I506" s="161"/>
      <c r="J506" s="492"/>
      <c r="K506" s="494"/>
      <c r="L506" s="124"/>
      <c r="M506" s="494"/>
      <c r="N506" s="124"/>
    </row>
    <row r="507" spans="2:14" outlineLevel="1" x14ac:dyDescent="0.25">
      <c r="B507" s="159"/>
      <c r="C507" s="170"/>
      <c r="D507" s="492"/>
      <c r="E507" s="493"/>
      <c r="F507" s="160"/>
      <c r="G507" s="493"/>
      <c r="H507" s="161"/>
      <c r="I507" s="161"/>
      <c r="J507" s="492"/>
      <c r="K507" s="494"/>
      <c r="L507" s="124"/>
      <c r="M507" s="494"/>
      <c r="N507" s="124"/>
    </row>
    <row r="508" spans="2:14" ht="24" customHeight="1" outlineLevel="1" x14ac:dyDescent="0.25">
      <c r="B508" s="123"/>
      <c r="C508" s="530"/>
      <c r="D508" s="530"/>
      <c r="E508" s="530"/>
      <c r="F508" s="162"/>
      <c r="G508" s="163"/>
      <c r="H508" s="127"/>
      <c r="I508" s="127"/>
      <c r="K508" s="131"/>
      <c r="L508" s="129"/>
      <c r="M508" s="131"/>
      <c r="N508" s="124"/>
    </row>
    <row r="509" spans="2:14" x14ac:dyDescent="0.25">
      <c r="C509" s="173" t="s">
        <v>56</v>
      </c>
      <c r="E509" s="76"/>
      <c r="F509" s="76"/>
      <c r="G509" s="76"/>
      <c r="H509" s="76"/>
      <c r="I509" s="76"/>
      <c r="K509" s="76"/>
      <c r="L509" s="76"/>
      <c r="M509" s="76"/>
      <c r="N509" s="76"/>
    </row>
    <row r="510" spans="2:14" outlineLevel="2" x14ac:dyDescent="0.25">
      <c r="B510" s="2">
        <f>'ЕФЕКТИВНІСТЬ І півріччя 2020'!B210</f>
        <v>173</v>
      </c>
      <c r="C510" s="164" t="str">
        <f>'ЕФЕКТИВНІСТЬ І півріччя 2020'!C210</f>
        <v>Гадяцький окружний суд</v>
      </c>
      <c r="E510" s="157">
        <f>'ЕФЕКТИВНІСТЬ І півріччя 2020'!K210</f>
        <v>7126.5675199999996</v>
      </c>
      <c r="F510" s="158">
        <f>'ЕФЕКТИВНІСТЬ І півріччя 2020'!E210</f>
        <v>811.798</v>
      </c>
      <c r="G510" s="157">
        <f>'ЕФЕКТИВНІСТЬ І півріччя 2020'!N210</f>
        <v>6</v>
      </c>
      <c r="H510" s="64">
        <f>'ЕФЕКТИВНІСТЬ І півріччя 2020'!R210</f>
        <v>0.18</v>
      </c>
      <c r="I510" s="64">
        <f>'ЕФЕКТИВНІСТЬ І півріччя 2020'!Q210</f>
        <v>2.9999999999999971E-2</v>
      </c>
      <c r="K510" s="23">
        <f>'ЕФЕКТИВНІСТЬ І півріччя 2020'!U210</f>
        <v>0</v>
      </c>
      <c r="L510" s="111" t="str">
        <f>'ЕФЕКТИВНІСТЬ І півріччя 2020'!V210</f>
        <v>АА</v>
      </c>
      <c r="M510" s="23">
        <f>'ЕФЕКТИВНІСТЬ І півріччя 2020'!W210</f>
        <v>0</v>
      </c>
      <c r="N510" s="17">
        <f>'ЕФЕКТИВНІСТЬ І півріччя 2020'!X210</f>
        <v>0</v>
      </c>
    </row>
    <row r="511" spans="2:14" outlineLevel="2" x14ac:dyDescent="0.25">
      <c r="B511" s="2">
        <f>'ЕФЕКТИВНІСТЬ І півріччя 2020'!B211</f>
        <v>174</v>
      </c>
      <c r="C511" s="164" t="str">
        <f>'ЕФЕКТИВНІСТЬ І півріччя 2020'!C211</f>
        <v>Глобинський окружний суд</v>
      </c>
      <c r="E511" s="157">
        <f>'ЕФЕКТИВНІСТЬ І півріччя 2020'!K211</f>
        <v>8801.2443399999993</v>
      </c>
      <c r="F511" s="158">
        <f>'ЕФЕКТИВНІСТЬ І півріччя 2020'!E211</f>
        <v>1138.5104000000001</v>
      </c>
      <c r="G511" s="157">
        <f>'ЕФЕКТИВНІСТЬ І півріччя 2020'!N211</f>
        <v>7</v>
      </c>
      <c r="H511" s="64">
        <f>'ЕФЕКТИВНІСТЬ І півріччя 2020'!R211</f>
        <v>0.4</v>
      </c>
      <c r="I511" s="64">
        <f>'ЕФЕКТИВНІСТЬ І півріччя 2020'!Q211</f>
        <v>-0.28000000000000003</v>
      </c>
      <c r="K511" s="23">
        <f>'ЕФЕКТИВНІСТЬ І півріччя 2020'!U211</f>
        <v>0</v>
      </c>
      <c r="L511" s="111">
        <f>'ЕФЕКТИВНІСТЬ І півріччя 2020'!V211</f>
        <v>0</v>
      </c>
      <c r="M511" s="23">
        <f>'ЕФЕКТИВНІСТЬ І півріччя 2020'!W211</f>
        <v>0</v>
      </c>
      <c r="N511" s="17" t="str">
        <f>'ЕФЕКТИВНІСТЬ І півріччя 2020'!X211</f>
        <v>ВА</v>
      </c>
    </row>
    <row r="512" spans="2:14" outlineLevel="2" x14ac:dyDescent="0.25">
      <c r="B512" s="2">
        <f>'ЕФЕКТИВНІСТЬ І півріччя 2020'!B212</f>
        <v>175</v>
      </c>
      <c r="C512" s="164" t="str">
        <f>'ЕФЕКТИВНІСТЬ І півріччя 2020'!C212</f>
        <v>Горішньоплавнівський окружний суд</v>
      </c>
      <c r="E512" s="157">
        <f>'ЕФЕКТИВНІСТЬ І півріччя 2020'!K212</f>
        <v>5604.2915000000003</v>
      </c>
      <c r="F512" s="158">
        <f>'ЕФЕКТИВНІСТЬ І півріччя 2020'!E212</f>
        <v>664.1114</v>
      </c>
      <c r="G512" s="157">
        <f>'ЕФЕКТИВНІСТЬ І півріччя 2020'!N212</f>
        <v>4.5</v>
      </c>
      <c r="H512" s="64">
        <f>'ЕФЕКТИВНІСТЬ І півріччя 2020'!R212</f>
        <v>0.27</v>
      </c>
      <c r="I512" s="64">
        <f>'ЕФЕКТИВНІСТЬ І півріччя 2020'!Q212</f>
        <v>-0.27</v>
      </c>
      <c r="K512" s="23">
        <f>'ЕФЕКТИВНІСТЬ І півріччя 2020'!U212</f>
        <v>0</v>
      </c>
      <c r="L512" s="111">
        <f>'ЕФЕКТИВНІСТЬ І півріччя 2020'!V212</f>
        <v>0</v>
      </c>
      <c r="M512" s="23">
        <f>'ЕФЕКТИВНІСТЬ І півріччя 2020'!W212</f>
        <v>0</v>
      </c>
      <c r="N512" s="17" t="str">
        <f>'ЕФЕКТИВНІСТЬ І півріччя 2020'!X212</f>
        <v>ВА</v>
      </c>
    </row>
    <row r="513" spans="2:14" outlineLevel="2" x14ac:dyDescent="0.25">
      <c r="B513" s="2">
        <f>'ЕФЕКТИВНІСТЬ І півріччя 2020'!B213</f>
        <v>176</v>
      </c>
      <c r="C513" s="164" t="str">
        <f>'ЕФЕКТИВНІСТЬ І півріччя 2020'!C213</f>
        <v>Диканський окружний суд</v>
      </c>
      <c r="E513" s="157">
        <f>'ЕФЕКТИВНІСТЬ І півріччя 2020'!K213</f>
        <v>6289.3186000000005</v>
      </c>
      <c r="F513" s="158">
        <f>'ЕФЕКТИВНІСТЬ І півріччя 2020'!E213</f>
        <v>381.2115</v>
      </c>
      <c r="G513" s="157">
        <f>'ЕФЕКТИВНІСТЬ І півріччя 2020'!N213</f>
        <v>4.8</v>
      </c>
      <c r="H513" s="64">
        <f>'ЕФЕКТИВНІСТЬ І півріччя 2020'!R213</f>
        <v>-0.62999999999999989</v>
      </c>
      <c r="I513" s="64">
        <f>'ЕФЕКТИВНІСТЬ І півріччя 2020'!Q213</f>
        <v>-0.32999999999999996</v>
      </c>
      <c r="K513" s="23">
        <f>'ЕФЕКТИВНІСТЬ І півріччя 2020'!U213</f>
        <v>0</v>
      </c>
      <c r="L513" s="111">
        <f>'ЕФЕКТИВНІСТЬ І півріччя 2020'!V213</f>
        <v>0</v>
      </c>
      <c r="M513" s="23" t="str">
        <f>'ЕФЕКТИВНІСТЬ І півріччя 2020'!W213</f>
        <v>ВВ</v>
      </c>
      <c r="N513" s="17">
        <f>'ЕФЕКТИВНІСТЬ І півріччя 2020'!X213</f>
        <v>0</v>
      </c>
    </row>
    <row r="514" spans="2:14" outlineLevel="2" x14ac:dyDescent="0.25">
      <c r="B514" s="2">
        <f>'ЕФЕКТИВНІСТЬ І півріччя 2020'!B214</f>
        <v>177</v>
      </c>
      <c r="C514" s="164" t="str">
        <f>'ЕФЕКТИВНІСТЬ І півріччя 2020'!C214</f>
        <v>Карлівський окружний суд</v>
      </c>
      <c r="E514" s="157">
        <f>'ЕФЕКТИВНІСТЬ І півріччя 2020'!K214</f>
        <v>7099.8798699999998</v>
      </c>
      <c r="F514" s="158">
        <f>'ЕФЕКТИВНІСТЬ І півріччя 2020'!E214</f>
        <v>966.01260000000002</v>
      </c>
      <c r="G514" s="157">
        <f>'ЕФЕКТИВНІСТЬ І півріччя 2020'!N214</f>
        <v>5.7</v>
      </c>
      <c r="H514" s="64">
        <f>'ЕФЕКТИВНІСТЬ І півріччя 2020'!R214</f>
        <v>0.45</v>
      </c>
      <c r="I514" s="64">
        <f>'ЕФЕКТИВНІСТЬ І півріччя 2020'!Q214</f>
        <v>-0.36999999999999994</v>
      </c>
      <c r="K514" s="23">
        <f>'ЕФЕКТИВНІСТЬ І півріччя 2020'!U214</f>
        <v>0</v>
      </c>
      <c r="L514" s="111">
        <f>'ЕФЕКТИВНІСТЬ І півріччя 2020'!V214</f>
        <v>0</v>
      </c>
      <c r="M514" s="23">
        <f>'ЕФЕКТИВНІСТЬ І півріччя 2020'!W214</f>
        <v>0</v>
      </c>
      <c r="N514" s="17" t="str">
        <f>'ЕФЕКТИВНІСТЬ І півріччя 2020'!X214</f>
        <v>ВА</v>
      </c>
    </row>
    <row r="515" spans="2:14" outlineLevel="2" x14ac:dyDescent="0.25">
      <c r="B515" s="2">
        <f>'ЕФЕКТИВНІСТЬ І півріччя 2020'!B215</f>
        <v>178</v>
      </c>
      <c r="C515" s="164" t="str">
        <f>'ЕФЕКТИВНІСТЬ І півріччя 2020'!C215</f>
        <v>Кобеляцький окружний суд</v>
      </c>
      <c r="E515" s="157">
        <f>'ЕФЕКТИВНІСТЬ І півріччя 2020'!K215</f>
        <v>6804.1887700000007</v>
      </c>
      <c r="F515" s="158">
        <f>'ЕФЕКТИВНІСТЬ І півріччя 2020'!E215</f>
        <v>839.01050000000009</v>
      </c>
      <c r="G515" s="157">
        <f>'ЕФЕКТИВНІСТЬ І півріччя 2020'!N215</f>
        <v>5</v>
      </c>
      <c r="H515" s="64">
        <f>'ЕФЕКТИВНІСТЬ І півріччя 2020'!R215</f>
        <v>0.39999999999999997</v>
      </c>
      <c r="I515" s="64">
        <f>'ЕФЕКТИВНІСТЬ І півріччя 2020'!Q215</f>
        <v>-0.32999999999999996</v>
      </c>
      <c r="K515" s="23">
        <f>'ЕФЕКТИВНІСТЬ І півріччя 2020'!U215</f>
        <v>0</v>
      </c>
      <c r="L515" s="111">
        <f>'ЕФЕКТИВНІСТЬ І півріччя 2020'!V215</f>
        <v>0</v>
      </c>
      <c r="M515" s="23">
        <f>'ЕФЕКТИВНІСТЬ І півріччя 2020'!W215</f>
        <v>0</v>
      </c>
      <c r="N515" s="17" t="str">
        <f>'ЕФЕКТИВНІСТЬ І півріччя 2020'!X215</f>
        <v>ВА</v>
      </c>
    </row>
    <row r="516" spans="2:14" outlineLevel="2" x14ac:dyDescent="0.25">
      <c r="B516" s="2">
        <f>'ЕФЕКТИВНІСТЬ І півріччя 2020'!B216</f>
        <v>179</v>
      </c>
      <c r="C516" s="164" t="str">
        <f>'ЕФЕКТИВНІСТЬ І півріччя 2020'!C216</f>
        <v>Кременчуцький окружний суд</v>
      </c>
      <c r="E516" s="157">
        <f>'ЕФЕКТИВНІСТЬ І півріччя 2020'!K216</f>
        <v>21884.006410000002</v>
      </c>
      <c r="F516" s="158">
        <f>'ЕФЕКТИВНІСТЬ І півріччя 2020'!E216</f>
        <v>3618.2051000000001</v>
      </c>
      <c r="G516" s="157">
        <f>'ЕФЕКТИВНІСТЬ І півріччя 2020'!N216</f>
        <v>19</v>
      </c>
      <c r="H516" s="64">
        <f>'ЕФЕКТИВНІСТЬ І півріччя 2020'!R216</f>
        <v>0.66</v>
      </c>
      <c r="I516" s="64">
        <f>'ЕФЕКТИВНІСТЬ І півріччя 2020'!Q216</f>
        <v>1.0000000000000018E-2</v>
      </c>
      <c r="K516" s="23">
        <f>'ЕФЕКТИВНІСТЬ І півріччя 2020'!U216</f>
        <v>0</v>
      </c>
      <c r="L516" s="111" t="str">
        <f>'ЕФЕКТИВНІСТЬ І півріччя 2020'!V216</f>
        <v>АА</v>
      </c>
      <c r="M516" s="23">
        <f>'ЕФЕКТИВНІСТЬ І півріччя 2020'!W216</f>
        <v>0</v>
      </c>
      <c r="N516" s="17">
        <f>'ЕФЕКТИВНІСТЬ І півріччя 2020'!X216</f>
        <v>0</v>
      </c>
    </row>
    <row r="517" spans="2:14" outlineLevel="2" x14ac:dyDescent="0.25">
      <c r="B517" s="2">
        <f>'ЕФЕКТИВНІСТЬ І півріччя 2020'!B217</f>
        <v>180</v>
      </c>
      <c r="C517" s="164" t="str">
        <f>'ЕФЕКТИВНІСТЬ І півріччя 2020'!C217</f>
        <v>Лубенський окружний суд</v>
      </c>
      <c r="E517" s="157">
        <f>'ЕФЕКТИВНІСТЬ І півріччя 2020'!K217</f>
        <v>10298.05205</v>
      </c>
      <c r="F517" s="158">
        <f>'ЕФЕКТИВНІСТЬ І півріччя 2020'!E217</f>
        <v>1439.1366</v>
      </c>
      <c r="G517" s="157">
        <f>'ЕФЕКТИВНІСТЬ І півріччя 2020'!N217</f>
        <v>7</v>
      </c>
      <c r="H517" s="64">
        <f>'ЕФЕКТИВНІСТЬ І півріччя 2020'!R217</f>
        <v>0.67</v>
      </c>
      <c r="I517" s="64">
        <f>'ЕФЕКТИВНІСТЬ І півріччя 2020'!Q217</f>
        <v>-0.35</v>
      </c>
      <c r="K517" s="23">
        <f>'ЕФЕКТИВНІСТЬ І півріччя 2020'!U217</f>
        <v>0</v>
      </c>
      <c r="L517" s="111">
        <f>'ЕФЕКТИВНІСТЬ І півріччя 2020'!V217</f>
        <v>0</v>
      </c>
      <c r="M517" s="23">
        <f>'ЕФЕКТИВНІСТЬ І півріччя 2020'!W217</f>
        <v>0</v>
      </c>
      <c r="N517" s="17" t="str">
        <f>'ЕФЕКТИВНІСТЬ І півріччя 2020'!X217</f>
        <v>ВА</v>
      </c>
    </row>
    <row r="518" spans="2:14" outlineLevel="2" x14ac:dyDescent="0.25">
      <c r="B518" s="2">
        <f>'ЕФЕКТИВНІСТЬ І півріччя 2020'!B218</f>
        <v>181</v>
      </c>
      <c r="C518" s="164" t="str">
        <f>'ЕФЕКТИВНІСТЬ І півріччя 2020'!C218</f>
        <v>Миргородський окружний суд</v>
      </c>
      <c r="E518" s="157">
        <f>'ЕФЕКТИВНІСТЬ І півріччя 2020'!K218</f>
        <v>10339.025920000002</v>
      </c>
      <c r="F518" s="158">
        <f>'ЕФЕКТИВНІСТЬ І півріччя 2020'!E218</f>
        <v>1162.4601</v>
      </c>
      <c r="G518" s="157">
        <f>'ЕФЕКТИВНІСТЬ І півріччя 2020'!N218</f>
        <v>8</v>
      </c>
      <c r="H518" s="64">
        <f>'ЕФЕКТИВНІСТЬ І півріччя 2020'!R218</f>
        <v>0.22</v>
      </c>
      <c r="I518" s="64">
        <f>'ЕФЕКТИВНІСТЬ І півріччя 2020'!Q218</f>
        <v>-4.0000000000000008E-2</v>
      </c>
      <c r="K518" s="23">
        <f>'ЕФЕКТИВНІСТЬ І півріччя 2020'!U218</f>
        <v>0</v>
      </c>
      <c r="L518" s="111">
        <f>'ЕФЕКТИВНІСТЬ І півріччя 2020'!V218</f>
        <v>0</v>
      </c>
      <c r="M518" s="23">
        <f>'ЕФЕКТИВНІСТЬ І півріччя 2020'!W218</f>
        <v>0</v>
      </c>
      <c r="N518" s="17" t="str">
        <f>'ЕФЕКТИВНІСТЬ І півріччя 2020'!X218</f>
        <v>ВА</v>
      </c>
    </row>
    <row r="519" spans="2:14" outlineLevel="2" x14ac:dyDescent="0.25">
      <c r="B519" s="2">
        <f>'ЕФЕКТИВНІСТЬ І півріччя 2020'!B219</f>
        <v>182</v>
      </c>
      <c r="C519" s="164" t="str">
        <f>'ЕФЕКТИВНІСТЬ І півріччя 2020'!C219</f>
        <v>Окружний суд міста Полтави</v>
      </c>
      <c r="E519" s="157">
        <f>'ЕФЕКТИВНІСТЬ І півріччя 2020'!K219</f>
        <v>34109.235569999997</v>
      </c>
      <c r="F519" s="158">
        <f>'ЕФЕКТИВНІСТЬ І півріччя 2020'!E219</f>
        <v>5059.8049000000001</v>
      </c>
      <c r="G519" s="157">
        <f>'ЕФЕКТИВНІСТЬ І півріччя 2020'!N219</f>
        <v>32.299999999999997</v>
      </c>
      <c r="H519" s="64">
        <f>'ЕФЕКТИВНІСТЬ І півріччя 2020'!R219</f>
        <v>0.42999999999999994</v>
      </c>
      <c r="I519" s="64">
        <f>'ЕФЕКТИВНІСТЬ І півріччя 2020'!Q219</f>
        <v>2.0000000000000032E-2</v>
      </c>
      <c r="K519" s="23">
        <f>'ЕФЕКТИВНІСТЬ І півріччя 2020'!U219</f>
        <v>0</v>
      </c>
      <c r="L519" s="111" t="str">
        <f>'ЕФЕКТИВНІСТЬ І півріччя 2020'!V219</f>
        <v>АА</v>
      </c>
      <c r="M519" s="23">
        <f>'ЕФЕКТИВНІСТЬ І півріччя 2020'!W219</f>
        <v>0</v>
      </c>
      <c r="N519" s="17">
        <f>'ЕФЕКТИВНІСТЬ І півріччя 2020'!X219</f>
        <v>0</v>
      </c>
    </row>
    <row r="520" spans="2:14" outlineLevel="2" x14ac:dyDescent="0.25">
      <c r="B520" s="2">
        <f>'ЕФЕКТИВНІСТЬ І півріччя 2020'!B220</f>
        <v>183</v>
      </c>
      <c r="C520" s="164" t="str">
        <f>'ЕФЕКТИВНІСТЬ І півріччя 2020'!C220</f>
        <v>Пирятинський окружний суд</v>
      </c>
      <c r="E520" s="486">
        <f>'ЕФЕКТИВНІСТЬ І півріччя 2020'!K220</f>
        <v>8210.8149599999997</v>
      </c>
      <c r="F520" s="487">
        <f>'ЕФЕКТИВНІСТЬ І півріччя 2020'!E220</f>
        <v>641.21019999999999</v>
      </c>
      <c r="G520" s="486">
        <f>'ЕФЕКТИВНІСТЬ І півріччя 2020'!N220</f>
        <v>7.5</v>
      </c>
      <c r="H520" s="488">
        <f>'ЕФЕКТИВНІСТЬ І півріччя 2020'!R220</f>
        <v>-0.36000000000000004</v>
      </c>
      <c r="I520" s="488">
        <f>'ЕФЕКТИВНІСТЬ І півріччя 2020'!Q220</f>
        <v>-0.49000000000000005</v>
      </c>
      <c r="K520" s="489">
        <f>'ЕФЕКТИВНІСТЬ І півріччя 2020'!U220</f>
        <v>0</v>
      </c>
      <c r="L520" s="490">
        <f>'ЕФЕКТИВНІСТЬ І півріччя 2020'!V220</f>
        <v>0</v>
      </c>
      <c r="M520" s="489" t="str">
        <f>'ЕФЕКТИВНІСТЬ І півріччя 2020'!W220</f>
        <v>ВВ</v>
      </c>
      <c r="N520" s="491">
        <f>'ЕФЕКТИВНІСТЬ І півріччя 2020'!X220</f>
        <v>0</v>
      </c>
    </row>
    <row r="521" spans="2:14" outlineLevel="2" x14ac:dyDescent="0.25">
      <c r="B521" s="2">
        <f>'ЕФЕКТИВНІСТЬ І півріччя 2020'!B221</f>
        <v>184</v>
      </c>
      <c r="C521" s="164" t="str">
        <f>'ЕФЕКТИВНІСТЬ І півріччя 2020'!C221</f>
        <v>Полтавський окружний суд</v>
      </c>
      <c r="E521" s="157">
        <f>'ЕФЕКТИВНІСТЬ І півріччя 2020'!K221</f>
        <v>9213.8184099999999</v>
      </c>
      <c r="F521" s="158">
        <f>'ЕФЕКТИВНІСТЬ І півріччя 2020'!E221</f>
        <v>703.93059999999991</v>
      </c>
      <c r="G521" s="157">
        <f>'ЕФЕКТИВНІСТЬ І півріччя 2020'!N221</f>
        <v>8.1</v>
      </c>
      <c r="H521" s="64">
        <f>'ЕФЕКТИВНІСТЬ І півріччя 2020'!R221</f>
        <v>-0.36</v>
      </c>
      <c r="I521" s="64">
        <f>'ЕФЕКТИВНІСТЬ І півріччя 2020'!Q221</f>
        <v>-1.0699999999999998</v>
      </c>
      <c r="J521" s="495"/>
      <c r="K521" s="23">
        <f>'ЕФЕКТИВНІСТЬ І півріччя 2020'!U221</f>
        <v>0</v>
      </c>
      <c r="L521" s="111">
        <f>'ЕФЕКТИВНІСТЬ І півріччя 2020'!V221</f>
        <v>0</v>
      </c>
      <c r="M521" s="23" t="str">
        <f>'ЕФЕКТИВНІСТЬ І півріччя 2020'!W221</f>
        <v>ВВ</v>
      </c>
      <c r="N521" s="17">
        <f>'ЕФЕКТИВНІСТЬ І півріччя 2020'!X221</f>
        <v>0</v>
      </c>
    </row>
    <row r="522" spans="2:14" outlineLevel="2" x14ac:dyDescent="0.25">
      <c r="B522" s="159"/>
      <c r="C522" s="170"/>
      <c r="D522" s="492"/>
      <c r="E522" s="493"/>
      <c r="F522" s="160"/>
      <c r="G522" s="493"/>
      <c r="H522" s="161"/>
      <c r="I522" s="161"/>
      <c r="J522" s="492"/>
      <c r="K522" s="494"/>
      <c r="L522" s="124"/>
      <c r="M522" s="494"/>
      <c r="N522" s="124"/>
    </row>
    <row r="523" spans="2:14" outlineLevel="2" x14ac:dyDescent="0.25">
      <c r="B523" s="159"/>
      <c r="C523" s="170"/>
      <c r="D523" s="492"/>
      <c r="E523" s="493"/>
      <c r="F523" s="160"/>
      <c r="G523" s="493"/>
      <c r="H523" s="161"/>
      <c r="I523" s="161"/>
      <c r="J523" s="492"/>
      <c r="K523" s="494"/>
      <c r="L523" s="124"/>
      <c r="M523" s="494"/>
      <c r="N523" s="124"/>
    </row>
    <row r="524" spans="2:14" outlineLevel="2" x14ac:dyDescent="0.25">
      <c r="B524" s="159"/>
      <c r="C524" s="170"/>
      <c r="D524" s="492"/>
      <c r="E524" s="493"/>
      <c r="F524" s="160"/>
      <c r="G524" s="493"/>
      <c r="H524" s="161"/>
      <c r="I524" s="161"/>
      <c r="J524" s="492"/>
      <c r="K524" s="494"/>
      <c r="L524" s="124"/>
      <c r="M524" s="494"/>
      <c r="N524" s="124"/>
    </row>
    <row r="525" spans="2:14" outlineLevel="2" x14ac:dyDescent="0.25">
      <c r="B525" s="159"/>
      <c r="C525" s="170"/>
      <c r="D525" s="492"/>
      <c r="E525" s="493"/>
      <c r="F525" s="160"/>
      <c r="G525" s="493"/>
      <c r="H525" s="161"/>
      <c r="I525" s="161"/>
      <c r="J525" s="492"/>
      <c r="K525" s="494"/>
      <c r="L525" s="124"/>
      <c r="M525" s="494"/>
      <c r="N525" s="124"/>
    </row>
    <row r="526" spans="2:14" outlineLevel="2" x14ac:dyDescent="0.25">
      <c r="B526" s="159"/>
      <c r="C526" s="170"/>
      <c r="D526" s="492"/>
      <c r="E526" s="493"/>
      <c r="F526" s="160"/>
      <c r="G526" s="493"/>
      <c r="H526" s="161"/>
      <c r="I526" s="161"/>
      <c r="J526" s="492"/>
      <c r="K526" s="494"/>
      <c r="L526" s="124"/>
      <c r="M526" s="494"/>
      <c r="N526" s="124"/>
    </row>
    <row r="527" spans="2:14" ht="30" customHeight="1" outlineLevel="2" x14ac:dyDescent="0.25">
      <c r="B527" s="159"/>
      <c r="C527" s="170"/>
      <c r="D527" s="492"/>
      <c r="E527" s="493"/>
      <c r="F527" s="160"/>
      <c r="G527" s="493"/>
      <c r="H527" s="161"/>
      <c r="I527" s="161"/>
      <c r="J527" s="492"/>
      <c r="K527" s="494"/>
      <c r="L527" s="124"/>
      <c r="M527" s="494"/>
      <c r="N527" s="124"/>
    </row>
    <row r="528" spans="2:14" outlineLevel="2" x14ac:dyDescent="0.25">
      <c r="B528" s="159"/>
      <c r="C528" s="170"/>
      <c r="D528" s="492"/>
      <c r="E528" s="493"/>
      <c r="F528" s="160"/>
      <c r="G528" s="493"/>
      <c r="H528" s="161"/>
      <c r="I528" s="161"/>
      <c r="J528" s="492"/>
      <c r="K528" s="494"/>
      <c r="L528" s="124"/>
      <c r="M528" s="494"/>
      <c r="N528" s="124"/>
    </row>
    <row r="529" spans="2:14" outlineLevel="2" x14ac:dyDescent="0.25">
      <c r="B529" s="159"/>
      <c r="C529" s="170"/>
      <c r="D529" s="492"/>
      <c r="E529" s="493"/>
      <c r="F529" s="160"/>
      <c r="G529" s="493"/>
      <c r="H529" s="161"/>
      <c r="I529" s="161"/>
      <c r="J529" s="492"/>
      <c r="K529" s="494"/>
      <c r="L529" s="124"/>
      <c r="M529" s="494"/>
      <c r="N529" s="124"/>
    </row>
    <row r="530" spans="2:14" outlineLevel="2" x14ac:dyDescent="0.25">
      <c r="B530" s="159"/>
      <c r="C530" s="170"/>
      <c r="D530" s="492"/>
      <c r="E530" s="493"/>
      <c r="F530" s="160"/>
      <c r="G530" s="493"/>
      <c r="H530" s="161"/>
      <c r="I530" s="161"/>
      <c r="J530" s="492"/>
      <c r="K530" s="494"/>
      <c r="L530" s="124"/>
      <c r="M530" s="494"/>
      <c r="N530" s="124"/>
    </row>
    <row r="531" spans="2:14" outlineLevel="2" x14ac:dyDescent="0.25">
      <c r="B531" s="159"/>
      <c r="C531" s="170"/>
      <c r="D531" s="492"/>
      <c r="E531" s="493"/>
      <c r="F531" s="160"/>
      <c r="G531" s="493"/>
      <c r="H531" s="161"/>
      <c r="I531" s="161"/>
      <c r="J531" s="492"/>
      <c r="K531" s="494"/>
      <c r="L531" s="124"/>
      <c r="M531" s="494"/>
      <c r="N531" s="124"/>
    </row>
    <row r="532" spans="2:14" outlineLevel="2" x14ac:dyDescent="0.25">
      <c r="B532" s="159"/>
      <c r="C532" s="170"/>
      <c r="D532" s="492"/>
      <c r="E532" s="493"/>
      <c r="F532" s="160"/>
      <c r="G532" s="493"/>
      <c r="H532" s="161"/>
      <c r="I532" s="161"/>
      <c r="J532" s="492"/>
      <c r="K532" s="494"/>
      <c r="L532" s="124"/>
      <c r="M532" s="494"/>
      <c r="N532" s="124"/>
    </row>
    <row r="533" spans="2:14" outlineLevel="2" x14ac:dyDescent="0.25">
      <c r="B533" s="159"/>
      <c r="C533" s="170"/>
      <c r="D533" s="492"/>
      <c r="E533" s="493"/>
      <c r="F533" s="160"/>
      <c r="G533" s="493"/>
      <c r="H533" s="161"/>
      <c r="I533" s="161"/>
      <c r="J533" s="492"/>
      <c r="K533" s="494"/>
      <c r="L533" s="124"/>
      <c r="M533" s="494"/>
      <c r="N533" s="124"/>
    </row>
    <row r="534" spans="2:14" outlineLevel="2" x14ac:dyDescent="0.25">
      <c r="B534" s="159"/>
      <c r="C534" s="170"/>
      <c r="D534" s="492"/>
      <c r="E534" s="493"/>
      <c r="F534" s="160"/>
      <c r="G534" s="493"/>
      <c r="H534" s="161"/>
      <c r="I534" s="161"/>
      <c r="J534" s="492"/>
      <c r="K534" s="494"/>
      <c r="L534" s="124"/>
      <c r="M534" s="494"/>
      <c r="N534" s="124"/>
    </row>
    <row r="535" spans="2:14" outlineLevel="2" x14ac:dyDescent="0.25">
      <c r="B535" s="159"/>
      <c r="C535" s="170"/>
      <c r="D535" s="492"/>
      <c r="E535" s="493"/>
      <c r="F535" s="160"/>
      <c r="G535" s="493"/>
      <c r="H535" s="161"/>
      <c r="I535" s="161"/>
      <c r="J535" s="492"/>
      <c r="K535" s="494"/>
      <c r="L535" s="124"/>
      <c r="M535" s="494"/>
      <c r="N535" s="124"/>
    </row>
    <row r="536" spans="2:14" outlineLevel="2" x14ac:dyDescent="0.25">
      <c r="B536" s="159"/>
      <c r="C536" s="170"/>
      <c r="D536" s="492"/>
      <c r="E536" s="493"/>
      <c r="F536" s="160"/>
      <c r="G536" s="493"/>
      <c r="H536" s="161"/>
      <c r="I536" s="161"/>
      <c r="J536" s="492"/>
      <c r="K536" s="494"/>
      <c r="L536" s="124"/>
      <c r="M536" s="494"/>
      <c r="N536" s="124"/>
    </row>
    <row r="537" spans="2:14" outlineLevel="2" x14ac:dyDescent="0.25">
      <c r="B537" s="159"/>
      <c r="C537" s="170"/>
      <c r="D537" s="492"/>
      <c r="E537" s="493"/>
      <c r="F537" s="160"/>
      <c r="G537" s="493"/>
      <c r="H537" s="161"/>
      <c r="I537" s="161"/>
      <c r="J537" s="492"/>
      <c r="K537" s="494"/>
      <c r="L537" s="124"/>
      <c r="M537" s="494"/>
      <c r="N537" s="124"/>
    </row>
    <row r="538" spans="2:14" outlineLevel="2" x14ac:dyDescent="0.25">
      <c r="B538" s="159"/>
      <c r="C538" s="170"/>
      <c r="D538" s="492"/>
      <c r="E538" s="493"/>
      <c r="F538" s="160"/>
      <c r="G538" s="493"/>
      <c r="H538" s="161"/>
      <c r="I538" s="161"/>
      <c r="J538" s="492"/>
      <c r="K538" s="494"/>
      <c r="L538" s="124"/>
      <c r="M538" s="494"/>
      <c r="N538" s="124"/>
    </row>
    <row r="539" spans="2:14" outlineLevel="2" x14ac:dyDescent="0.25">
      <c r="B539" s="159"/>
      <c r="C539" s="170"/>
      <c r="D539" s="492"/>
      <c r="E539" s="493"/>
      <c r="F539" s="160"/>
      <c r="G539" s="493"/>
      <c r="H539" s="161"/>
      <c r="I539" s="161"/>
      <c r="J539" s="492"/>
      <c r="K539" s="494"/>
      <c r="L539" s="124"/>
      <c r="M539" s="494"/>
      <c r="N539" s="124"/>
    </row>
    <row r="540" spans="2:14" outlineLevel="2" x14ac:dyDescent="0.25">
      <c r="B540" s="159"/>
      <c r="C540" s="170"/>
      <c r="D540" s="492"/>
      <c r="E540" s="493"/>
      <c r="F540" s="160"/>
      <c r="G540" s="493"/>
      <c r="H540" s="161"/>
      <c r="I540" s="161"/>
      <c r="J540" s="492"/>
      <c r="K540" s="494"/>
      <c r="L540" s="124"/>
      <c r="M540" s="494"/>
      <c r="N540" s="124"/>
    </row>
    <row r="541" spans="2:14" ht="24" customHeight="1" outlineLevel="2" x14ac:dyDescent="0.25">
      <c r="B541" s="123"/>
      <c r="C541" s="530"/>
      <c r="D541" s="530"/>
      <c r="E541" s="530"/>
      <c r="F541" s="530"/>
      <c r="G541" s="530"/>
      <c r="H541" s="127"/>
      <c r="I541" s="127"/>
      <c r="K541" s="131"/>
      <c r="L541" s="129"/>
      <c r="M541" s="131"/>
      <c r="N541" s="124"/>
    </row>
    <row r="542" spans="2:14" x14ac:dyDescent="0.25">
      <c r="C542" s="173" t="s">
        <v>57</v>
      </c>
      <c r="E542" s="76"/>
      <c r="F542" s="76"/>
      <c r="G542" s="76"/>
      <c r="H542" s="76"/>
      <c r="I542" s="76"/>
      <c r="K542" s="76"/>
      <c r="L542" s="76"/>
      <c r="M542" s="76"/>
      <c r="N542" s="76"/>
    </row>
    <row r="543" spans="2:14" ht="21" customHeight="1" outlineLevel="1" x14ac:dyDescent="0.25">
      <c r="B543" s="2">
        <f>'ЕФЕКТИВНІСТЬ І півріччя 2020'!B222</f>
        <v>185</v>
      </c>
      <c r="C543" s="164" t="str">
        <f>'ЕФЕКТИВНІСТЬ І півріччя 2020'!C222</f>
        <v>Володимирецький окружний суд</v>
      </c>
      <c r="E543" s="157">
        <f>'ЕФЕКТИВНІСТЬ І півріччя 2020'!K222</f>
        <v>9636.7591200000006</v>
      </c>
      <c r="F543" s="158">
        <f>'ЕФЕКТИВНІСТЬ І півріччя 2020'!E222</f>
        <v>630.55379999999991</v>
      </c>
      <c r="G543" s="157">
        <f>'ЕФЕКТИВНІСТЬ І півріччя 2020'!N222</f>
        <v>10.3</v>
      </c>
      <c r="H543" s="64">
        <f>'ЕФЕКТИВНІСТЬ І півріччя 2020'!R222</f>
        <v>-0.65</v>
      </c>
      <c r="I543" s="64">
        <f>'ЕФЕКТИВНІСТЬ І півріччя 2020'!Q222</f>
        <v>-0.91</v>
      </c>
      <c r="K543" s="23">
        <f>'ЕФЕКТИВНІСТЬ І півріччя 2020'!U222</f>
        <v>0</v>
      </c>
      <c r="L543" s="111">
        <f>'ЕФЕКТИВНІСТЬ І півріччя 2020'!V222</f>
        <v>0</v>
      </c>
      <c r="M543" s="23" t="str">
        <f>'ЕФЕКТИВНІСТЬ І півріччя 2020'!W222</f>
        <v>ВВ</v>
      </c>
      <c r="N543" s="17">
        <f>'ЕФЕКТИВНІСТЬ І півріччя 2020'!X222</f>
        <v>0</v>
      </c>
    </row>
    <row r="544" spans="2:14" ht="21" customHeight="1" outlineLevel="1" x14ac:dyDescent="0.25">
      <c r="B544" s="2">
        <f>'ЕФЕКТИВНІСТЬ І півріччя 2020'!B223</f>
        <v>186</v>
      </c>
      <c r="C544" s="164" t="str">
        <f>'ЕФЕКТИВНІСТЬ І півріччя 2020'!C223</f>
        <v>Гощанський окружний суд</v>
      </c>
      <c r="E544" s="157">
        <f>'ЕФЕКТИВНІСТЬ І півріччя 2020'!K223</f>
        <v>5982.9761400000007</v>
      </c>
      <c r="F544" s="158">
        <f>'ЕФЕКТИВНІСТЬ І півріччя 2020'!E223</f>
        <v>535.66809999999998</v>
      </c>
      <c r="G544" s="157">
        <f>'ЕФЕКТИВНІСТЬ І півріччя 2020'!N223</f>
        <v>5</v>
      </c>
      <c r="H544" s="64">
        <f>'ЕФЕКТИВНІСТЬ І півріччя 2020'!R223</f>
        <v>-0.13999999999999996</v>
      </c>
      <c r="I544" s="64">
        <f>'ЕФЕКТИВНІСТЬ І півріччя 2020'!Q223</f>
        <v>-0.66</v>
      </c>
      <c r="K544" s="23">
        <f>'ЕФЕКТИВНІСТЬ І півріччя 2020'!U223</f>
        <v>0</v>
      </c>
      <c r="L544" s="111">
        <f>'ЕФЕКТИВНІСТЬ І півріччя 2020'!V223</f>
        <v>0</v>
      </c>
      <c r="M544" s="23" t="str">
        <f>'ЕФЕКТИВНІСТЬ І півріччя 2020'!W223</f>
        <v>ВВ</v>
      </c>
      <c r="N544" s="17">
        <f>'ЕФЕКТИВНІСТЬ І півріччя 2020'!X223</f>
        <v>0</v>
      </c>
    </row>
    <row r="545" spans="2:14" ht="21" customHeight="1" outlineLevel="1" x14ac:dyDescent="0.25">
      <c r="B545" s="2">
        <f>'ЕФЕКТИВНІСТЬ І півріччя 2020'!B224</f>
        <v>187</v>
      </c>
      <c r="C545" s="164" t="str">
        <f>'ЕФЕКТИВНІСТЬ І півріччя 2020'!C224</f>
        <v>Дубенський окружний суд</v>
      </c>
      <c r="E545" s="157">
        <f>'ЕФЕКТИВНІСТЬ І півріччя 2020'!K224</f>
        <v>13709.77318</v>
      </c>
      <c r="F545" s="158">
        <f>'ЕФЕКТИВНІСТЬ І півріччя 2020'!E224</f>
        <v>667.23540000000003</v>
      </c>
      <c r="G545" s="157">
        <f>'ЕФЕКТИВНІСТЬ І півріччя 2020'!N224</f>
        <v>9.5</v>
      </c>
      <c r="H545" s="64">
        <f>'ЕФЕКТИВНІСТЬ І півріччя 2020'!R224</f>
        <v>-0.92999999999999994</v>
      </c>
      <c r="I545" s="64">
        <f>'ЕФЕКТИВНІСТЬ І півріччя 2020'!Q224</f>
        <v>-3.4699999999999998</v>
      </c>
      <c r="K545" s="23">
        <f>'ЕФЕКТИВНІСТЬ І півріччя 2020'!U224</f>
        <v>0</v>
      </c>
      <c r="L545" s="111">
        <f>'ЕФЕКТИВНІСТЬ І півріччя 2020'!V224</f>
        <v>0</v>
      </c>
      <c r="M545" s="23" t="str">
        <f>'ЕФЕКТИВНІСТЬ І півріччя 2020'!W224</f>
        <v>ВВ</v>
      </c>
      <c r="N545" s="17">
        <f>'ЕФЕКТИВНІСТЬ І півріччя 2020'!X224</f>
        <v>0</v>
      </c>
    </row>
    <row r="546" spans="2:14" ht="21" customHeight="1" outlineLevel="1" x14ac:dyDescent="0.25">
      <c r="B546" s="2">
        <f>'ЕФЕКТИВНІСТЬ І півріччя 2020'!B225</f>
        <v>188</v>
      </c>
      <c r="C546" s="164" t="str">
        <f>'ЕФЕКТИВНІСТЬ І півріччя 2020'!C225</f>
        <v>Дубровицький окружний суд</v>
      </c>
      <c r="E546" s="157">
        <f>'ЕФЕКТИВНІСТЬ І півріччя 2020'!K225</f>
        <v>7590.3696799999998</v>
      </c>
      <c r="F546" s="158">
        <f>'ЕФЕКТИВНІСТЬ І півріччя 2020'!E225</f>
        <v>720.40539999999999</v>
      </c>
      <c r="G546" s="157">
        <f>'ЕФЕКТИВНІСТЬ І півріччя 2020'!N225</f>
        <v>7</v>
      </c>
      <c r="H546" s="64">
        <f>'ЕФЕКТИВНІСТЬ І півріччя 2020'!R225</f>
        <v>-0.10999999999999999</v>
      </c>
      <c r="I546" s="64">
        <f>'ЕФЕКТИВНІСТЬ І півріччя 2020'!Q225</f>
        <v>-0.21</v>
      </c>
      <c r="K546" s="23">
        <f>'ЕФЕКТИВНІСТЬ І півріччя 2020'!U225</f>
        <v>0</v>
      </c>
      <c r="L546" s="111">
        <f>'ЕФЕКТИВНІСТЬ І півріччя 2020'!V225</f>
        <v>0</v>
      </c>
      <c r="M546" s="23" t="str">
        <f>'ЕФЕКТИВНІСТЬ І півріччя 2020'!W225</f>
        <v>ВВ</v>
      </c>
      <c r="N546" s="17">
        <f>'ЕФЕКТИВНІСТЬ І півріччя 2020'!X225</f>
        <v>0</v>
      </c>
    </row>
    <row r="547" spans="2:14" ht="21" customHeight="1" outlineLevel="1" x14ac:dyDescent="0.25">
      <c r="B547" s="2">
        <f>'ЕФЕКТИВНІСТЬ І півріччя 2020'!B226</f>
        <v>189</v>
      </c>
      <c r="C547" s="164" t="str">
        <f>'ЕФЕКТИВНІСТЬ І півріччя 2020'!C226</f>
        <v>Здолбунівський окружний суд</v>
      </c>
      <c r="E547" s="157">
        <f>'ЕФЕКТИВНІСТЬ І півріччя 2020'!K226</f>
        <v>9851.224189999999</v>
      </c>
      <c r="F547" s="158">
        <f>'ЕФЕКТИВНІСТЬ І півріччя 2020'!E226</f>
        <v>845.84660000000008</v>
      </c>
      <c r="G547" s="157">
        <f>'ЕФЕКТИВНІСТЬ І півріччя 2020'!N226</f>
        <v>8.8000000000000007</v>
      </c>
      <c r="H547" s="64">
        <f>'ЕФЕКТИВНІСТЬ І півріччя 2020'!R226</f>
        <v>-0.21999999999999997</v>
      </c>
      <c r="I547" s="64">
        <f>'ЕФЕКТИВНІСТЬ І півріччя 2020'!Q226</f>
        <v>-0.43000000000000005</v>
      </c>
      <c r="K547" s="23">
        <f>'ЕФЕКТИВНІСТЬ І півріччя 2020'!U226</f>
        <v>0</v>
      </c>
      <c r="L547" s="111">
        <f>'ЕФЕКТИВНІСТЬ І півріччя 2020'!V226</f>
        <v>0</v>
      </c>
      <c r="M547" s="23" t="str">
        <f>'ЕФЕКТИВНІСТЬ І півріччя 2020'!W226</f>
        <v>ВВ</v>
      </c>
      <c r="N547" s="17">
        <f>'ЕФЕКТИВНІСТЬ І півріччя 2020'!X226</f>
        <v>0</v>
      </c>
    </row>
    <row r="548" spans="2:14" ht="21" customHeight="1" outlineLevel="1" x14ac:dyDescent="0.25">
      <c r="B548" s="2">
        <f>'ЕФЕКТИВНІСТЬ І півріччя 2020'!B227</f>
        <v>190</v>
      </c>
      <c r="C548" s="164" t="str">
        <f>'ЕФЕКТИВНІСТЬ І півріччя 2020'!C227</f>
        <v>Костопільський окружний суд</v>
      </c>
      <c r="E548" s="157">
        <f>'ЕФЕКТИВНІСТЬ І півріччя 2020'!K227</f>
        <v>8439.4626499999995</v>
      </c>
      <c r="F548" s="158">
        <f>'ЕФЕКТИВНІСТЬ І півріччя 2020'!E227</f>
        <v>850.42640000000006</v>
      </c>
      <c r="G548" s="157">
        <f>'ЕФЕКТИВНІСТЬ І півріччя 2020'!N227</f>
        <v>7</v>
      </c>
      <c r="H548" s="64">
        <f>'ЕФЕКТИВНІСТЬ І півріччя 2020'!R227</f>
        <v>2.9999999999999971E-2</v>
      </c>
      <c r="I548" s="64">
        <f>'ЕФЕКТИВНІСТЬ І півріччя 2020'!Q227</f>
        <v>-0.67</v>
      </c>
      <c r="K548" s="23">
        <f>'ЕФЕКТИВНІСТЬ І півріччя 2020'!U227</f>
        <v>0</v>
      </c>
      <c r="L548" s="111">
        <f>'ЕФЕКТИВНІСТЬ І півріччя 2020'!V227</f>
        <v>0</v>
      </c>
      <c r="M548" s="23">
        <f>'ЕФЕКТИВНІСТЬ І півріччя 2020'!W227</f>
        <v>0</v>
      </c>
      <c r="N548" s="17" t="str">
        <f>'ЕФЕКТИВНІСТЬ І півріччя 2020'!X227</f>
        <v>ВА</v>
      </c>
    </row>
    <row r="549" spans="2:14" ht="21" customHeight="1" outlineLevel="1" x14ac:dyDescent="0.25">
      <c r="B549" s="2">
        <f>'ЕФЕКТИВНІСТЬ І півріччя 2020'!B228</f>
        <v>191</v>
      </c>
      <c r="C549" s="164" t="str">
        <f>'ЕФЕКТИВНІСТЬ І півріччя 2020'!C228</f>
        <v>Рівненський окружний суд</v>
      </c>
      <c r="E549" s="157">
        <f>'ЕФЕКТИВНІСТЬ І півріччя 2020'!K228</f>
        <v>32125.86346</v>
      </c>
      <c r="F549" s="158">
        <f>'ЕФЕКТИВНІСТЬ І півріччя 2020'!E228</f>
        <v>3845.433</v>
      </c>
      <c r="G549" s="157">
        <f>'ЕФЕКТИВНІСТЬ І півріччя 2020'!N228</f>
        <v>30.1</v>
      </c>
      <c r="H549" s="64">
        <f>'ЕФЕКТИВНІСТЬ І півріччя 2020'!R228</f>
        <v>0.16000000000000003</v>
      </c>
      <c r="I549" s="64">
        <f>'ЕФЕКТИВНІСТЬ І півріччя 2020'!Q228</f>
        <v>-0.87</v>
      </c>
      <c r="K549" s="23">
        <f>'ЕФЕКТИВНІСТЬ І півріччя 2020'!U228</f>
        <v>0</v>
      </c>
      <c r="L549" s="111">
        <f>'ЕФЕКТИВНІСТЬ І півріччя 2020'!V228</f>
        <v>0</v>
      </c>
      <c r="M549" s="23">
        <f>'ЕФЕКТИВНІСТЬ І півріччя 2020'!W228</f>
        <v>0</v>
      </c>
      <c r="N549" s="17" t="str">
        <f>'ЕФЕКТИВНІСТЬ І півріччя 2020'!X228</f>
        <v>ВА</v>
      </c>
    </row>
    <row r="550" spans="2:14" ht="21" customHeight="1" outlineLevel="1" x14ac:dyDescent="0.25">
      <c r="B550" s="2">
        <f>'ЕФЕКТИВНІСТЬ І півріччя 2020'!B229</f>
        <v>192</v>
      </c>
      <c r="C550" s="164" t="str">
        <f>'ЕФЕКТИВНІСТЬ І півріччя 2020'!C229</f>
        <v>Сарненький окружний суд</v>
      </c>
      <c r="E550" s="157">
        <f>'ЕФЕКТИВНІСТЬ І півріччя 2020'!K229</f>
        <v>7962.3947699999999</v>
      </c>
      <c r="F550" s="158">
        <f>'ЕФЕКТИВНІСТЬ І півріччя 2020'!E229</f>
        <v>882.30039999999997</v>
      </c>
      <c r="G550" s="157">
        <f>'ЕФЕКТИВНІСТЬ І півріччя 2020'!N229</f>
        <v>7.4</v>
      </c>
      <c r="H550" s="64">
        <f>'ЕФЕКТИВНІСТЬ І півріччя 2020'!R229</f>
        <v>7.0000000000000007E-2</v>
      </c>
      <c r="I550" s="64">
        <f>'ЕФЕКТИВНІСТЬ І півріччя 2020'!Q229</f>
        <v>-1.1400000000000001</v>
      </c>
      <c r="J550" s="495"/>
      <c r="K550" s="23">
        <f>'ЕФЕКТИВНІСТЬ І півріччя 2020'!U229</f>
        <v>0</v>
      </c>
      <c r="L550" s="111">
        <f>'ЕФЕКТИВНІСТЬ І півріччя 2020'!V229</f>
        <v>0</v>
      </c>
      <c r="M550" s="23">
        <f>'ЕФЕКТИВНІСТЬ І півріччя 2020'!W229</f>
        <v>0</v>
      </c>
      <c r="N550" s="17" t="str">
        <f>'ЕФЕКТИВНІСТЬ І півріччя 2020'!X229</f>
        <v>ВА</v>
      </c>
    </row>
    <row r="551" spans="2:14" ht="21" customHeight="1" outlineLevel="1" x14ac:dyDescent="0.25">
      <c r="B551" s="159"/>
      <c r="C551" s="170"/>
      <c r="D551" s="492"/>
      <c r="E551" s="493"/>
      <c r="F551" s="160"/>
      <c r="G551" s="493"/>
      <c r="H551" s="161"/>
      <c r="I551" s="161"/>
      <c r="J551" s="492"/>
      <c r="K551" s="494"/>
      <c r="L551" s="124"/>
      <c r="M551" s="494"/>
      <c r="N551" s="124"/>
    </row>
    <row r="552" spans="2:14" ht="21" customHeight="1" outlineLevel="1" x14ac:dyDescent="0.25">
      <c r="B552" s="159"/>
      <c r="C552" s="170"/>
      <c r="D552" s="492"/>
      <c r="E552" s="493"/>
      <c r="F552" s="160"/>
      <c r="G552" s="493"/>
      <c r="H552" s="161"/>
      <c r="I552" s="161"/>
      <c r="J552" s="492"/>
      <c r="K552" s="494"/>
      <c r="L552" s="124"/>
      <c r="M552" s="494"/>
      <c r="N552" s="124"/>
    </row>
    <row r="553" spans="2:14" ht="21" customHeight="1" outlineLevel="1" x14ac:dyDescent="0.25">
      <c r="B553" s="159"/>
      <c r="C553" s="170"/>
      <c r="D553" s="492"/>
      <c r="E553" s="493"/>
      <c r="F553" s="160"/>
      <c r="G553" s="493"/>
      <c r="H553" s="161"/>
      <c r="I553" s="161"/>
      <c r="J553" s="492"/>
      <c r="K553" s="494"/>
      <c r="L553" s="124"/>
      <c r="M553" s="494"/>
      <c r="N553" s="124"/>
    </row>
    <row r="554" spans="2:14" ht="21" customHeight="1" outlineLevel="1" x14ac:dyDescent="0.25">
      <c r="B554" s="159"/>
      <c r="C554" s="170"/>
      <c r="D554" s="492"/>
      <c r="E554" s="493"/>
      <c r="F554" s="160"/>
      <c r="G554" s="493"/>
      <c r="H554" s="161"/>
      <c r="I554" s="161"/>
      <c r="J554" s="492"/>
      <c r="K554" s="494"/>
      <c r="L554" s="124"/>
      <c r="M554" s="494"/>
      <c r="N554" s="124"/>
    </row>
    <row r="555" spans="2:14" ht="21" customHeight="1" outlineLevel="1" x14ac:dyDescent="0.25">
      <c r="B555" s="159"/>
      <c r="C555" s="170"/>
      <c r="D555" s="492"/>
      <c r="E555" s="493"/>
      <c r="F555" s="160"/>
      <c r="G555" s="493"/>
      <c r="H555" s="161"/>
      <c r="I555" s="161"/>
      <c r="J555" s="492"/>
      <c r="K555" s="494"/>
      <c r="L555" s="124"/>
      <c r="M555" s="494"/>
      <c r="N555" s="124"/>
    </row>
    <row r="556" spans="2:14" ht="21" customHeight="1" outlineLevel="1" x14ac:dyDescent="0.25">
      <c r="B556" s="159"/>
      <c r="C556" s="170"/>
      <c r="D556" s="492"/>
      <c r="E556" s="493"/>
      <c r="F556" s="160"/>
      <c r="G556" s="493"/>
      <c r="H556" s="161"/>
      <c r="I556" s="161"/>
      <c r="J556" s="492"/>
      <c r="K556" s="494"/>
      <c r="L556" s="124"/>
      <c r="M556" s="494"/>
      <c r="N556" s="124"/>
    </row>
    <row r="557" spans="2:14" ht="21" customHeight="1" outlineLevel="1" x14ac:dyDescent="0.25">
      <c r="B557" s="159"/>
      <c r="C557" s="170"/>
      <c r="D557" s="492"/>
      <c r="E557" s="493"/>
      <c r="F557" s="160"/>
      <c r="G557" s="493"/>
      <c r="H557" s="161"/>
      <c r="I557" s="161"/>
      <c r="J557" s="492"/>
      <c r="K557" s="494"/>
      <c r="L557" s="124"/>
      <c r="M557" s="494"/>
      <c r="N557" s="124"/>
    </row>
    <row r="558" spans="2:14" ht="21" customHeight="1" outlineLevel="1" x14ac:dyDescent="0.25">
      <c r="B558" s="159"/>
      <c r="C558" s="170"/>
      <c r="D558" s="492"/>
      <c r="E558" s="493"/>
      <c r="F558" s="160"/>
      <c r="G558" s="493"/>
      <c r="H558" s="161"/>
      <c r="I558" s="161"/>
      <c r="J558" s="492"/>
      <c r="K558" s="494"/>
      <c r="L558" s="124"/>
      <c r="M558" s="494"/>
      <c r="N558" s="124"/>
    </row>
    <row r="559" spans="2:14" ht="21" customHeight="1" outlineLevel="1" x14ac:dyDescent="0.25">
      <c r="B559" s="159"/>
      <c r="C559" s="170"/>
      <c r="D559" s="492"/>
      <c r="E559" s="493"/>
      <c r="F559" s="160"/>
      <c r="G559" s="493"/>
      <c r="H559" s="161"/>
      <c r="I559" s="161"/>
      <c r="J559" s="492"/>
      <c r="K559" s="494"/>
      <c r="L559" s="124"/>
      <c r="M559" s="494"/>
      <c r="N559" s="124"/>
    </row>
    <row r="560" spans="2:14" ht="21" customHeight="1" outlineLevel="1" x14ac:dyDescent="0.25">
      <c r="B560" s="159"/>
      <c r="C560" s="170"/>
      <c r="D560" s="492"/>
      <c r="E560" s="493"/>
      <c r="F560" s="160"/>
      <c r="G560" s="493"/>
      <c r="H560" s="161"/>
      <c r="I560" s="161"/>
      <c r="J560" s="492"/>
      <c r="K560" s="494"/>
      <c r="L560" s="124"/>
      <c r="M560" s="494"/>
      <c r="N560" s="124"/>
    </row>
    <row r="561" spans="2:14" ht="21" customHeight="1" outlineLevel="1" x14ac:dyDescent="0.25">
      <c r="B561" s="123"/>
      <c r="C561" s="530"/>
      <c r="D561" s="530"/>
      <c r="E561" s="530"/>
      <c r="F561" s="530"/>
      <c r="G561" s="163"/>
      <c r="H561" s="127"/>
      <c r="I561" s="127"/>
      <c r="K561" s="131"/>
      <c r="L561" s="129"/>
      <c r="M561" s="131"/>
      <c r="N561" s="124"/>
    </row>
    <row r="562" spans="2:14" x14ac:dyDescent="0.25">
      <c r="C562" s="173" t="s">
        <v>58</v>
      </c>
      <c r="E562" s="76"/>
      <c r="F562" s="76"/>
      <c r="G562" s="76"/>
      <c r="H562" s="76"/>
      <c r="I562" s="76"/>
      <c r="K562" s="76"/>
      <c r="L562" s="76"/>
      <c r="M562" s="76"/>
      <c r="N562" s="76"/>
    </row>
    <row r="563" spans="2:14" ht="18.75" customHeight="1" outlineLevel="1" x14ac:dyDescent="0.25">
      <c r="B563" s="2">
        <f>'ЕФЕКТИВНІСТЬ І півріччя 2020'!B230</f>
        <v>193</v>
      </c>
      <c r="C563" s="164" t="str">
        <f>'ЕФЕКТИВНІСТЬ І півріччя 2020'!C230</f>
        <v>Глухівський окружний суд</v>
      </c>
      <c r="E563" s="157">
        <f>'ЕФЕКТИВНІСТЬ І півріччя 2020'!K230</f>
        <v>10512.243060000001</v>
      </c>
      <c r="F563" s="158">
        <f>'ЕФЕКТИВНІСТЬ І півріччя 2020'!E230</f>
        <v>1074.1995999999999</v>
      </c>
      <c r="G563" s="157">
        <f>'ЕФЕКТИВНІСТЬ І півріччя 2020'!N230</f>
        <v>8</v>
      </c>
      <c r="H563" s="64">
        <f>'ЕФЕКТИВНІСТЬ І півріччя 2020'!R230</f>
        <v>9.9999999999999978E-2</v>
      </c>
      <c r="I563" s="64">
        <f>'ЕФЕКТИВНІСТЬ І півріччя 2020'!Q230</f>
        <v>-0.98000000000000009</v>
      </c>
      <c r="K563" s="23">
        <f>'ЕФЕКТИВНІСТЬ І півріччя 2020'!U230</f>
        <v>0</v>
      </c>
      <c r="L563" s="111">
        <f>'ЕФЕКТИВНІСТЬ І півріччя 2020'!V230</f>
        <v>0</v>
      </c>
      <c r="M563" s="23">
        <f>'ЕФЕКТИВНІСТЬ І півріччя 2020'!W230</f>
        <v>0</v>
      </c>
      <c r="N563" s="17" t="str">
        <f>'ЕФЕКТИВНІСТЬ І півріччя 2020'!X230</f>
        <v>ВА</v>
      </c>
    </row>
    <row r="564" spans="2:14" ht="18.75" customHeight="1" outlineLevel="1" x14ac:dyDescent="0.25">
      <c r="B564" s="2">
        <f>'ЕФЕКТИВНІСТЬ І півріччя 2020'!B231</f>
        <v>194</v>
      </c>
      <c r="C564" s="164" t="str">
        <f>'ЕФЕКТИВНІСТЬ І півріччя 2020'!C231</f>
        <v>Конотопський окружний суд</v>
      </c>
      <c r="E564" s="157">
        <f>'ЕФЕКТИВНІСТЬ І півріччя 2020'!K231</f>
        <v>11221.82242</v>
      </c>
      <c r="F564" s="158">
        <f>'ЕФЕКТИВНІСТЬ І півріччя 2020'!E231</f>
        <v>1321.7836</v>
      </c>
      <c r="G564" s="157">
        <f>'ЕФЕКТИВНІСТЬ І півріччя 2020'!N231</f>
        <v>7.5</v>
      </c>
      <c r="H564" s="64">
        <f>'ЕФЕКТИВНІСТЬ І півріччя 2020'!R231</f>
        <v>0.42000000000000004</v>
      </c>
      <c r="I564" s="64">
        <f>'ЕФЕКТИВНІСТЬ І півріччя 2020'!Q231</f>
        <v>-3.0000000000000034E-2</v>
      </c>
      <c r="K564" s="23">
        <f>'ЕФЕКТИВНІСТЬ І півріччя 2020'!U231</f>
        <v>0</v>
      </c>
      <c r="L564" s="111">
        <f>'ЕФЕКТИВНІСТЬ І півріччя 2020'!V231</f>
        <v>0</v>
      </c>
      <c r="M564" s="23">
        <f>'ЕФЕКТИВНІСТЬ І півріччя 2020'!W231</f>
        <v>0</v>
      </c>
      <c r="N564" s="17" t="str">
        <f>'ЕФЕКТИВНІСТЬ І півріччя 2020'!X231</f>
        <v>ВА</v>
      </c>
    </row>
    <row r="565" spans="2:14" ht="18.75" customHeight="1" outlineLevel="1" x14ac:dyDescent="0.25">
      <c r="B565" s="2">
        <f>'ЕФЕКТИВНІСТЬ І півріччя 2020'!B232</f>
        <v>195</v>
      </c>
      <c r="C565" s="164" t="str">
        <f>'ЕФЕКТИВНІСТЬ І півріччя 2020'!C232</f>
        <v>Окружний суд міста Сум</v>
      </c>
      <c r="E565" s="157">
        <f>'ЕФЕКТИВНІСТЬ І півріччя 2020'!K232</f>
        <v>25606.83452</v>
      </c>
      <c r="F565" s="158">
        <f>'ЕФЕКТИВНІСТЬ І півріччя 2020'!E232</f>
        <v>4920.2528000000002</v>
      </c>
      <c r="G565" s="157">
        <f>'ЕФЕКТИВНІСТЬ І півріччя 2020'!N232</f>
        <v>22.5</v>
      </c>
      <c r="H565" s="64">
        <f>'ЕФЕКТИВНІСТЬ І півріччя 2020'!R232</f>
        <v>0.87000000000000011</v>
      </c>
      <c r="I565" s="64">
        <f>'ЕФЕКТИВНІСТЬ І півріччя 2020'!Q232</f>
        <v>3.999999999999998E-2</v>
      </c>
      <c r="K565" s="23">
        <f>'ЕФЕКТИВНІСТЬ І півріччя 2020'!U232</f>
        <v>0</v>
      </c>
      <c r="L565" s="111" t="str">
        <f>'ЕФЕКТИВНІСТЬ І півріччя 2020'!V232</f>
        <v>АА</v>
      </c>
      <c r="M565" s="23">
        <f>'ЕФЕКТИВНІСТЬ І півріччя 2020'!W232</f>
        <v>0</v>
      </c>
      <c r="N565" s="17">
        <f>'ЕФЕКТИВНІСТЬ І півріччя 2020'!X232</f>
        <v>0</v>
      </c>
    </row>
    <row r="566" spans="2:14" ht="18.75" customHeight="1" outlineLevel="1" x14ac:dyDescent="0.25">
      <c r="B566" s="2">
        <f>'ЕФЕКТИВНІСТЬ І півріччя 2020'!B233</f>
        <v>196</v>
      </c>
      <c r="C566" s="164" t="str">
        <f>'ЕФЕКТИВНІСТЬ І півріччя 2020'!C233</f>
        <v>Охтирський окружний суд</v>
      </c>
      <c r="E566" s="157">
        <f>'ЕФЕКТИВНІСТЬ І півріччя 2020'!K233</f>
        <v>14783.6944</v>
      </c>
      <c r="F566" s="158">
        <f>'ЕФЕКТИВНІСТЬ І півріччя 2020'!E233</f>
        <v>1437.4786999999999</v>
      </c>
      <c r="G566" s="157">
        <f>'ЕФЕКТИВНІСТЬ І півріччя 2020'!N233</f>
        <v>11.2</v>
      </c>
      <c r="H566" s="64">
        <f>'ЕФЕКТИВНІСТЬ І півріччя 2020'!R233</f>
        <v>4.0000000000000036E-2</v>
      </c>
      <c r="I566" s="64">
        <f>'ЕФЕКТИВНІСТЬ І півріччя 2020'!Q233</f>
        <v>8.9999999999999941E-2</v>
      </c>
      <c r="K566" s="23">
        <f>'ЕФЕКТИВНІСТЬ І півріччя 2020'!U233</f>
        <v>0</v>
      </c>
      <c r="L566" s="111" t="str">
        <f>'ЕФЕКТИВНІСТЬ І півріччя 2020'!V233</f>
        <v>АА</v>
      </c>
      <c r="M566" s="23">
        <f>'ЕФЕКТИВНІСТЬ І півріччя 2020'!W233</f>
        <v>0</v>
      </c>
      <c r="N566" s="17">
        <f>'ЕФЕКТИВНІСТЬ І півріччя 2020'!X233</f>
        <v>0</v>
      </c>
    </row>
    <row r="567" spans="2:14" ht="18.75" customHeight="1" outlineLevel="1" x14ac:dyDescent="0.25">
      <c r="B567" s="2">
        <f>'ЕФЕКТИВНІСТЬ І півріччя 2020'!B234</f>
        <v>197</v>
      </c>
      <c r="C567" s="164" t="str">
        <f>'ЕФЕКТИВНІСТЬ І півріччя 2020'!C234</f>
        <v>Роменський окружний суд</v>
      </c>
      <c r="E567" s="157">
        <f>'ЕФЕКТИВНІСТЬ І півріччя 2020'!K234</f>
        <v>12848.092329999999</v>
      </c>
      <c r="F567" s="158">
        <f>'ЕФЕКТИВНІСТЬ І півріччя 2020'!E234</f>
        <v>1076.4189999999999</v>
      </c>
      <c r="G567" s="157">
        <f>'ЕФЕКТИВНІСТЬ І півріччя 2020'!N234</f>
        <v>10</v>
      </c>
      <c r="H567" s="64">
        <f>'ЕФЕКТИВНІСТЬ І півріччя 2020'!R234</f>
        <v>-0.16999999999999998</v>
      </c>
      <c r="I567" s="64">
        <f>'ЕФЕКТИВНІСТЬ І півріччя 2020'!Q234</f>
        <v>-2.0000000000000011E-2</v>
      </c>
      <c r="K567" s="23">
        <f>'ЕФЕКТИВНІСТЬ І півріччя 2020'!U234</f>
        <v>0</v>
      </c>
      <c r="L567" s="111">
        <f>'ЕФЕКТИВНІСТЬ І півріччя 2020'!V234</f>
        <v>0</v>
      </c>
      <c r="M567" s="23" t="str">
        <f>'ЕФЕКТИВНІСТЬ І півріччя 2020'!W234</f>
        <v>ВВ</v>
      </c>
      <c r="N567" s="17">
        <f>'ЕФЕКТИВНІСТЬ І півріччя 2020'!X234</f>
        <v>0</v>
      </c>
    </row>
    <row r="568" spans="2:14" ht="18.75" customHeight="1" outlineLevel="1" x14ac:dyDescent="0.25">
      <c r="B568" s="2">
        <f>'ЕФЕКТИВНІСТЬ І півріччя 2020'!B235</f>
        <v>198</v>
      </c>
      <c r="C568" s="164" t="str">
        <f>'ЕФЕКТИВНІСТЬ І півріччя 2020'!C235</f>
        <v>Сумський окружний суд</v>
      </c>
      <c r="E568" s="157">
        <f>'ЕФЕКТИВНІСТЬ І півріччя 2020'!K235</f>
        <v>15722.91469</v>
      </c>
      <c r="F568" s="158">
        <f>'ЕФЕКТИВНІСТЬ І півріччя 2020'!E235</f>
        <v>1628.2741999999998</v>
      </c>
      <c r="G568" s="157">
        <f>'ЕФЕКТИВНІСТЬ І півріччя 2020'!N235</f>
        <v>11</v>
      </c>
      <c r="H568" s="64">
        <f>'ЕФЕКТИВНІСТЬ І півріччя 2020'!R235</f>
        <v>0.19</v>
      </c>
      <c r="I568" s="64">
        <f>'ЕФЕКТИВНІСТЬ І півріччя 2020'!Q235</f>
        <v>-0.32999999999999996</v>
      </c>
      <c r="K568" s="23">
        <f>'ЕФЕКТИВНІСТЬ І півріччя 2020'!U235</f>
        <v>0</v>
      </c>
      <c r="L568" s="111">
        <f>'ЕФЕКТИВНІСТЬ І півріччя 2020'!V235</f>
        <v>0</v>
      </c>
      <c r="M568" s="23">
        <f>'ЕФЕКТИВНІСТЬ І півріччя 2020'!W235</f>
        <v>0</v>
      </c>
      <c r="N568" s="17" t="str">
        <f>'ЕФЕКТИВНІСТЬ І півріччя 2020'!X235</f>
        <v>ВА</v>
      </c>
    </row>
    <row r="569" spans="2:14" ht="18.75" customHeight="1" outlineLevel="1" x14ac:dyDescent="0.25">
      <c r="B569" s="2">
        <f>'ЕФЕКТИВНІСТЬ І півріччя 2020'!B236</f>
        <v>199</v>
      </c>
      <c r="C569" s="164" t="str">
        <f>'ЕФЕКТИВНІСТЬ І півріччя 2020'!C236</f>
        <v>Шосткинський окружний суд</v>
      </c>
      <c r="E569" s="157">
        <f>'ЕФЕКТИВНІСТЬ І півріччя 2020'!K236</f>
        <v>12501.99231</v>
      </c>
      <c r="F569" s="158">
        <f>'ЕФЕКТИВНІСТЬ І півріччя 2020'!E236</f>
        <v>1320.8946999999998</v>
      </c>
      <c r="G569" s="157">
        <f>'ЕФЕКТИВНІСТЬ І півріччя 2020'!N236</f>
        <v>9</v>
      </c>
      <c r="H569" s="64">
        <f>'ЕФЕКТИВНІСТЬ І півріччя 2020'!R236</f>
        <v>0.19</v>
      </c>
      <c r="I569" s="64">
        <f>'ЕФЕКТИВНІСТЬ І півріччя 2020'!Q236</f>
        <v>-1.56</v>
      </c>
      <c r="J569" s="495"/>
      <c r="K569" s="23">
        <f>'ЕФЕКТИВНІСТЬ І півріччя 2020'!U236</f>
        <v>0</v>
      </c>
      <c r="L569" s="111">
        <f>'ЕФЕКТИВНІСТЬ І півріччя 2020'!V236</f>
        <v>0</v>
      </c>
      <c r="M569" s="23">
        <f>'ЕФЕКТИВНІСТЬ І півріччя 2020'!W236</f>
        <v>0</v>
      </c>
      <c r="N569" s="17" t="str">
        <f>'ЕФЕКТИВНІСТЬ І півріччя 2020'!X236</f>
        <v>ВА</v>
      </c>
    </row>
    <row r="570" spans="2:14" ht="18.75" customHeight="1" outlineLevel="1" x14ac:dyDescent="0.25">
      <c r="B570" s="159"/>
      <c r="C570" s="170"/>
      <c r="D570" s="492"/>
      <c r="E570" s="493"/>
      <c r="F570" s="160"/>
      <c r="G570" s="493"/>
      <c r="H570" s="161"/>
      <c r="I570" s="161"/>
      <c r="J570" s="492"/>
      <c r="K570" s="494"/>
      <c r="L570" s="124"/>
      <c r="M570" s="494"/>
      <c r="N570" s="124"/>
    </row>
    <row r="571" spans="2:14" ht="18.75" customHeight="1" outlineLevel="1" x14ac:dyDescent="0.25">
      <c r="B571" s="159"/>
      <c r="C571" s="170"/>
      <c r="D571" s="492"/>
      <c r="E571" s="493"/>
      <c r="F571" s="160"/>
      <c r="G571" s="493"/>
      <c r="H571" s="161"/>
      <c r="I571" s="161"/>
      <c r="J571" s="492"/>
      <c r="K571" s="494"/>
      <c r="L571" s="124"/>
      <c r="M571" s="494"/>
      <c r="N571" s="124"/>
    </row>
    <row r="572" spans="2:14" ht="18.75" customHeight="1" outlineLevel="1" x14ac:dyDescent="0.25">
      <c r="B572" s="159"/>
      <c r="C572" s="170"/>
      <c r="D572" s="492"/>
      <c r="E572" s="493"/>
      <c r="F572" s="160"/>
      <c r="G572" s="493"/>
      <c r="H572" s="161"/>
      <c r="I572" s="161"/>
      <c r="J572" s="492"/>
      <c r="K572" s="494"/>
      <c r="L572" s="124"/>
      <c r="M572" s="494"/>
      <c r="N572" s="124"/>
    </row>
    <row r="573" spans="2:14" ht="18.75" customHeight="1" outlineLevel="1" x14ac:dyDescent="0.25">
      <c r="B573" s="159"/>
      <c r="C573" s="170"/>
      <c r="D573" s="492"/>
      <c r="E573" s="493"/>
      <c r="F573" s="160"/>
      <c r="G573" s="493"/>
      <c r="H573" s="161"/>
      <c r="I573" s="161"/>
      <c r="J573" s="492"/>
      <c r="K573" s="494"/>
      <c r="L573" s="124"/>
      <c r="M573" s="494"/>
      <c r="N573" s="124"/>
    </row>
    <row r="574" spans="2:14" ht="18.75" customHeight="1" outlineLevel="1" x14ac:dyDescent="0.25">
      <c r="B574" s="159"/>
      <c r="C574" s="170"/>
      <c r="D574" s="492"/>
      <c r="E574" s="493"/>
      <c r="F574" s="160"/>
      <c r="G574" s="493"/>
      <c r="H574" s="161"/>
      <c r="I574" s="161"/>
      <c r="J574" s="492"/>
      <c r="K574" s="494"/>
      <c r="L574" s="124"/>
      <c r="M574" s="494"/>
      <c r="N574" s="124"/>
    </row>
    <row r="575" spans="2:14" ht="18.75" customHeight="1" outlineLevel="1" x14ac:dyDescent="0.25">
      <c r="B575" s="159"/>
      <c r="C575" s="170"/>
      <c r="D575" s="492"/>
      <c r="E575" s="493"/>
      <c r="F575" s="160"/>
      <c r="G575" s="493"/>
      <c r="H575" s="161"/>
      <c r="I575" s="161"/>
      <c r="J575" s="492"/>
      <c r="K575" s="494"/>
      <c r="L575" s="124"/>
      <c r="M575" s="494"/>
      <c r="N575" s="124"/>
    </row>
    <row r="576" spans="2:14" ht="18.75" customHeight="1" outlineLevel="1" x14ac:dyDescent="0.25">
      <c r="B576" s="159"/>
      <c r="C576" s="170"/>
      <c r="D576" s="492"/>
      <c r="E576" s="493"/>
      <c r="F576" s="160"/>
      <c r="G576" s="493"/>
      <c r="H576" s="161"/>
      <c r="I576" s="161"/>
      <c r="J576" s="492"/>
      <c r="K576" s="494"/>
      <c r="L576" s="124"/>
      <c r="M576" s="494"/>
      <c r="N576" s="124"/>
    </row>
    <row r="577" spans="2:14" ht="18.75" customHeight="1" outlineLevel="1" x14ac:dyDescent="0.25">
      <c r="B577" s="159"/>
      <c r="C577" s="170"/>
      <c r="D577" s="492"/>
      <c r="E577" s="493"/>
      <c r="F577" s="160"/>
      <c r="G577" s="493"/>
      <c r="H577" s="161"/>
      <c r="I577" s="161"/>
      <c r="J577" s="492"/>
      <c r="K577" s="494"/>
      <c r="L577" s="124"/>
      <c r="M577" s="494"/>
      <c r="N577" s="124"/>
    </row>
    <row r="578" spans="2:14" ht="18.75" customHeight="1" outlineLevel="1" x14ac:dyDescent="0.25">
      <c r="B578" s="159"/>
      <c r="C578" s="170"/>
      <c r="D578" s="492"/>
      <c r="E578" s="493"/>
      <c r="F578" s="160"/>
      <c r="G578" s="493"/>
      <c r="H578" s="161"/>
      <c r="I578" s="161"/>
      <c r="J578" s="492"/>
      <c r="K578" s="494"/>
      <c r="L578" s="124"/>
      <c r="M578" s="494"/>
      <c r="N578" s="124"/>
    </row>
    <row r="579" spans="2:14" ht="18.75" customHeight="1" outlineLevel="1" x14ac:dyDescent="0.25">
      <c r="B579" s="159"/>
      <c r="C579" s="170"/>
      <c r="D579" s="492"/>
      <c r="E579" s="493"/>
      <c r="F579" s="160"/>
      <c r="G579" s="493"/>
      <c r="H579" s="161"/>
      <c r="I579" s="161"/>
      <c r="J579" s="492"/>
      <c r="K579" s="494"/>
      <c r="L579" s="124"/>
      <c r="M579" s="494"/>
      <c r="N579" s="124"/>
    </row>
    <row r="580" spans="2:14" ht="18.75" customHeight="1" outlineLevel="1" x14ac:dyDescent="0.25">
      <c r="B580" s="159"/>
      <c r="C580" s="170"/>
      <c r="D580" s="492"/>
      <c r="E580" s="493"/>
      <c r="F580" s="160"/>
      <c r="G580" s="493"/>
      <c r="H580" s="161"/>
      <c r="I580" s="161"/>
      <c r="J580" s="492"/>
      <c r="K580" s="494"/>
      <c r="L580" s="124"/>
      <c r="M580" s="494"/>
      <c r="N580" s="124"/>
    </row>
    <row r="581" spans="2:14" ht="18.75" customHeight="1" outlineLevel="1" x14ac:dyDescent="0.25">
      <c r="B581" s="159"/>
      <c r="C581" s="170"/>
      <c r="D581" s="492"/>
      <c r="E581" s="493"/>
      <c r="F581" s="160"/>
      <c r="G581" s="493"/>
      <c r="H581" s="161"/>
      <c r="I581" s="161"/>
      <c r="J581" s="492"/>
      <c r="K581" s="494"/>
      <c r="L581" s="124"/>
      <c r="M581" s="494"/>
      <c r="N581" s="124"/>
    </row>
    <row r="582" spans="2:14" ht="18.75" customHeight="1" outlineLevel="1" x14ac:dyDescent="0.25">
      <c r="B582" s="159"/>
      <c r="C582" s="170"/>
      <c r="D582" s="492"/>
      <c r="E582" s="493"/>
      <c r="F582" s="160"/>
      <c r="G582" s="493"/>
      <c r="H582" s="161"/>
      <c r="I582" s="161"/>
      <c r="J582" s="492"/>
      <c r="K582" s="494"/>
      <c r="L582" s="124"/>
      <c r="M582" s="494"/>
      <c r="N582" s="124"/>
    </row>
    <row r="583" spans="2:14" x14ac:dyDescent="0.25">
      <c r="C583" s="173" t="s">
        <v>59</v>
      </c>
      <c r="E583" s="76"/>
      <c r="F583" s="76"/>
      <c r="G583" s="76"/>
      <c r="H583" s="76"/>
      <c r="I583" s="76"/>
      <c r="K583" s="76"/>
      <c r="L583" s="76"/>
      <c r="M583" s="76"/>
      <c r="N583" s="76"/>
    </row>
    <row r="584" spans="2:14" outlineLevel="1" x14ac:dyDescent="0.25">
      <c r="B584" s="2">
        <f>'ЕФЕКТИВНІСТЬ І півріччя 2020'!B237</f>
        <v>200</v>
      </c>
      <c r="C584" s="164" t="str">
        <f>'ЕФЕКТИВНІСТЬ І півріччя 2020'!C237</f>
        <v>Бережанський окружний суд</v>
      </c>
      <c r="E584" s="157">
        <f>'ЕФЕКТИВНІСТЬ І півріччя 2020'!K237</f>
        <v>12876.50812</v>
      </c>
      <c r="F584" s="158">
        <f>'ЕФЕКТИВНІСТЬ І півріччя 2020'!E237</f>
        <v>975.30640000000005</v>
      </c>
      <c r="G584" s="157">
        <f>'ЕФЕКТИВНІСТЬ І півріччя 2020'!N237</f>
        <v>10</v>
      </c>
      <c r="H584" s="64">
        <f>'ЕФЕКТИВНІСТЬ І півріччя 2020'!R237</f>
        <v>-0.31000000000000005</v>
      </c>
      <c r="I584" s="64">
        <f>'ЕФЕКТИВНІСТЬ І півріччя 2020'!Q237</f>
        <v>-3.9999999999999952E-2</v>
      </c>
      <c r="K584" s="23">
        <f>'ЕФЕКТИВНІСТЬ І півріччя 2020'!U237</f>
        <v>0</v>
      </c>
      <c r="L584" s="111">
        <f>'ЕФЕКТИВНІСТЬ І півріччя 2020'!V237</f>
        <v>0</v>
      </c>
      <c r="M584" s="23" t="str">
        <f>'ЕФЕКТИВНІСТЬ І півріччя 2020'!W237</f>
        <v>ВВ</v>
      </c>
      <c r="N584" s="17">
        <f>'ЕФЕКТИВНІСТЬ І півріччя 2020'!X237</f>
        <v>0</v>
      </c>
    </row>
    <row r="585" spans="2:14" outlineLevel="1" x14ac:dyDescent="0.25">
      <c r="B585" s="2">
        <f>'ЕФЕКТИВНІСТЬ І півріччя 2020'!B238</f>
        <v>201</v>
      </c>
      <c r="C585" s="164" t="str">
        <f>'ЕФЕКТИВНІСТЬ І півріччя 2020'!C238</f>
        <v>Бучацький окружний суд</v>
      </c>
      <c r="E585" s="157">
        <f>'ЕФЕКТИВНІСТЬ І півріччя 2020'!K238</f>
        <v>7236.2860899999996</v>
      </c>
      <c r="F585" s="158">
        <f>'ЕФЕКТИВНІСТЬ І півріччя 2020'!E238</f>
        <v>467.50130000000001</v>
      </c>
      <c r="G585" s="157">
        <f>'ЕФЕКТИВНІСТЬ І півріччя 2020'!N238</f>
        <v>5.9</v>
      </c>
      <c r="H585" s="64">
        <f>'ЕФЕКТИВНІСТЬ І півріччя 2020'!R238</f>
        <v>-0.55999999999999994</v>
      </c>
      <c r="I585" s="64">
        <f>'ЕФЕКТИВНІСТЬ І півріччя 2020'!Q238</f>
        <v>-0.76999999999999991</v>
      </c>
      <c r="K585" s="23">
        <f>'ЕФЕКТИВНІСТЬ І півріччя 2020'!U238</f>
        <v>0</v>
      </c>
      <c r="L585" s="111">
        <f>'ЕФЕКТИВНІСТЬ І півріччя 2020'!V238</f>
        <v>0</v>
      </c>
      <c r="M585" s="23" t="str">
        <f>'ЕФЕКТИВНІСТЬ І півріччя 2020'!W238</f>
        <v>ВВ</v>
      </c>
      <c r="N585" s="17">
        <f>'ЕФЕКТИВНІСТЬ І півріччя 2020'!X238</f>
        <v>0</v>
      </c>
    </row>
    <row r="586" spans="2:14" outlineLevel="1" x14ac:dyDescent="0.25">
      <c r="B586" s="2">
        <f>'ЕФЕКТИВНІСТЬ І півріччя 2020'!B239</f>
        <v>202</v>
      </c>
      <c r="C586" s="164" t="str">
        <f>'ЕФЕКТИВНІСТЬ І півріччя 2020'!C239</f>
        <v>Збаразький окружний суд</v>
      </c>
      <c r="E586" s="157">
        <f>'ЕФЕКТИВНІСТЬ І півріччя 2020'!K239</f>
        <v>10279.918210000002</v>
      </c>
      <c r="F586" s="158">
        <f>'ЕФЕКТИВНІСТЬ І півріччя 2020'!E239</f>
        <v>817.86070000000007</v>
      </c>
      <c r="G586" s="157">
        <f>'ЕФЕКТИВНІСТЬ І півріччя 2020'!N239</f>
        <v>7.6</v>
      </c>
      <c r="H586" s="64">
        <f>'ЕФЕКТИВНІСТЬ І півріччя 2020'!R239</f>
        <v>-0.21999999999999997</v>
      </c>
      <c r="I586" s="64">
        <f>'ЕФЕКТИВНІСТЬ І півріччя 2020'!Q239</f>
        <v>-0.75</v>
      </c>
      <c r="K586" s="23">
        <f>'ЕФЕКТИВНІСТЬ І півріччя 2020'!U239</f>
        <v>0</v>
      </c>
      <c r="L586" s="111">
        <f>'ЕФЕКТИВНІСТЬ І півріччя 2020'!V239</f>
        <v>0</v>
      </c>
      <c r="M586" s="23" t="str">
        <f>'ЕФЕКТИВНІСТЬ І півріччя 2020'!W239</f>
        <v>ВВ</v>
      </c>
      <c r="N586" s="17">
        <f>'ЕФЕКТИВНІСТЬ І півріччя 2020'!X239</f>
        <v>0</v>
      </c>
    </row>
    <row r="587" spans="2:14" outlineLevel="1" x14ac:dyDescent="0.25">
      <c r="B587" s="2">
        <f>'ЕФЕКТИВНІСТЬ І півріччя 2020'!B240</f>
        <v>203</v>
      </c>
      <c r="C587" s="164" t="str">
        <f>'ЕФЕКТИВНІСТЬ І півріччя 2020'!C240</f>
        <v>Кременецький окружний суд</v>
      </c>
      <c r="E587" s="157">
        <f>'ЕФЕКТИВНІСТЬ І півріччя 2020'!K240</f>
        <v>7196.0472699999991</v>
      </c>
      <c r="F587" s="158">
        <f>'ЕФЕКТИВНІСТЬ І півріччя 2020'!E240</f>
        <v>731.27520000000004</v>
      </c>
      <c r="G587" s="157">
        <f>'ЕФЕКТИВНІСТЬ І півріччя 2020'!N240</f>
        <v>5.2</v>
      </c>
      <c r="H587" s="64">
        <f>'ЕФЕКТИВНІСТЬ І півріччя 2020'!R240</f>
        <v>0.13999999999999999</v>
      </c>
      <c r="I587" s="64">
        <f>'ЕФЕКТИВНІСТЬ І півріччя 2020'!Q240</f>
        <v>-0.32999999999999996</v>
      </c>
      <c r="K587" s="23">
        <f>'ЕФЕКТИВНІСТЬ І півріччя 2020'!U240</f>
        <v>0</v>
      </c>
      <c r="L587" s="111">
        <f>'ЕФЕКТИВНІСТЬ І півріччя 2020'!V240</f>
        <v>0</v>
      </c>
      <c r="M587" s="23">
        <f>'ЕФЕКТИВНІСТЬ І півріччя 2020'!W240</f>
        <v>0</v>
      </c>
      <c r="N587" s="17" t="str">
        <f>'ЕФЕКТИВНІСТЬ І півріччя 2020'!X240</f>
        <v>ВА</v>
      </c>
    </row>
    <row r="588" spans="2:14" outlineLevel="1" x14ac:dyDescent="0.25">
      <c r="B588" s="2">
        <f>'ЕФЕКТИВНІСТЬ І півріччя 2020'!B241</f>
        <v>204</v>
      </c>
      <c r="C588" s="164" t="str">
        <f>'ЕФЕКТИВНІСТЬ І півріччя 2020'!C241</f>
        <v>Теребовлянський окружний суд</v>
      </c>
      <c r="E588" s="157">
        <f>'ЕФЕКТИВНІСТЬ І півріччя 2020'!K241</f>
        <v>7969.2702800000006</v>
      </c>
      <c r="F588" s="158">
        <f>'ЕФЕКТИВНІСТЬ І півріччя 2020'!E241</f>
        <v>831.38959999999997</v>
      </c>
      <c r="G588" s="157">
        <f>'ЕФЕКТИВНІСТЬ І півріччя 2020'!N241</f>
        <v>6.5</v>
      </c>
      <c r="H588" s="64">
        <f>'ЕФЕКТИВНІСТЬ І півріччя 2020'!R241</f>
        <v>8.0000000000000016E-2</v>
      </c>
      <c r="I588" s="64">
        <f>'ЕФЕКТИВНІСТЬ І півріччя 2020'!Q241</f>
        <v>8.9999999999999941E-2</v>
      </c>
      <c r="K588" s="23">
        <f>'ЕФЕКТИВНІСТЬ І півріччя 2020'!U241</f>
        <v>0</v>
      </c>
      <c r="L588" s="111" t="str">
        <f>'ЕФЕКТИВНІСТЬ І півріччя 2020'!V241</f>
        <v>АА</v>
      </c>
      <c r="M588" s="23">
        <f>'ЕФЕКТИВНІСТЬ І півріччя 2020'!W241</f>
        <v>0</v>
      </c>
      <c r="N588" s="17">
        <f>'ЕФЕКТИВНІСТЬ І півріччя 2020'!X241</f>
        <v>0</v>
      </c>
    </row>
    <row r="589" spans="2:14" outlineLevel="1" x14ac:dyDescent="0.25">
      <c r="B589" s="2">
        <f>'ЕФЕКТИВНІСТЬ І півріччя 2020'!B242</f>
        <v>205</v>
      </c>
      <c r="C589" s="164" t="str">
        <f>'ЕФЕКТИВНІСТЬ І півріччя 2020'!C242</f>
        <v>Тернопільський окружний суд</v>
      </c>
      <c r="E589" s="157">
        <f>'ЕФЕКТИВНІСТЬ І півріччя 2020'!K242</f>
        <v>20654.37559</v>
      </c>
      <c r="F589" s="158">
        <f>'ЕФЕКТИВНІСТЬ І півріччя 2020'!E242</f>
        <v>3377.1927000000001</v>
      </c>
      <c r="G589" s="157">
        <f>'ЕФЕКТИВНІСТЬ І півріччя 2020'!N242</f>
        <v>23</v>
      </c>
      <c r="H589" s="64">
        <f>'ЕФЕКТИВНІСТЬ І півріччя 2020'!R242</f>
        <v>0.41</v>
      </c>
      <c r="I589" s="64">
        <f>'ЕФЕКТИВНІСТЬ І півріччя 2020'!Q242</f>
        <v>-0.42</v>
      </c>
      <c r="K589" s="23">
        <f>'ЕФЕКТИВНІСТЬ І півріччя 2020'!U242</f>
        <v>0</v>
      </c>
      <c r="L589" s="111">
        <f>'ЕФЕКТИВНІСТЬ І півріччя 2020'!V242</f>
        <v>0</v>
      </c>
      <c r="M589" s="23">
        <f>'ЕФЕКТИВНІСТЬ І півріччя 2020'!W242</f>
        <v>0</v>
      </c>
      <c r="N589" s="17" t="str">
        <f>'ЕФЕКТИВНІСТЬ І півріччя 2020'!X242</f>
        <v>ВА</v>
      </c>
    </row>
    <row r="590" spans="2:14" outlineLevel="1" x14ac:dyDescent="0.25">
      <c r="B590" s="2">
        <f>'ЕФЕКТИВНІСТЬ І півріччя 2020'!B243</f>
        <v>206</v>
      </c>
      <c r="C590" s="164" t="str">
        <f>'ЕФЕКТИВНІСТЬ І півріччя 2020'!C243</f>
        <v>Чортківський окружний суд</v>
      </c>
      <c r="E590" s="157">
        <f>'ЕФЕКТИВНІСТЬ І півріччя 2020'!K243</f>
        <v>13343.542730000001</v>
      </c>
      <c r="F590" s="158">
        <f>'ЕФЕКТИВНІСТЬ І півріччя 2020'!E243</f>
        <v>1082.6907999999999</v>
      </c>
      <c r="G590" s="157">
        <f>'ЕФЕКТИВНІСТЬ І півріччя 2020'!N243</f>
        <v>11</v>
      </c>
      <c r="H590" s="64">
        <f>'ЕФЕКТИВНІСТЬ І півріччя 2020'!R243</f>
        <v>-0.25</v>
      </c>
      <c r="I590" s="64">
        <f>'ЕФЕКТИВНІСТЬ І півріччя 2020'!Q243</f>
        <v>0.16000000000000003</v>
      </c>
      <c r="J590" s="495"/>
      <c r="K590" s="23" t="str">
        <f>'ЕФЕКТИВНІСТЬ І півріччя 2020'!U243</f>
        <v>АВ</v>
      </c>
      <c r="L590" s="111">
        <f>'ЕФЕКТИВНІСТЬ І півріччя 2020'!V243</f>
        <v>0</v>
      </c>
      <c r="M590" s="23">
        <f>'ЕФЕКТИВНІСТЬ І півріччя 2020'!W243</f>
        <v>0</v>
      </c>
      <c r="N590" s="17">
        <f>'ЕФЕКТИВНІСТЬ І півріччя 2020'!X243</f>
        <v>0</v>
      </c>
    </row>
    <row r="591" spans="2:14" outlineLevel="1" x14ac:dyDescent="0.25">
      <c r="B591" s="159"/>
      <c r="C591" s="170"/>
      <c r="D591" s="492"/>
      <c r="E591" s="493"/>
      <c r="F591" s="160"/>
      <c r="G591" s="493"/>
      <c r="H591" s="161"/>
      <c r="I591" s="161"/>
      <c r="J591" s="492"/>
      <c r="K591" s="494"/>
      <c r="L591" s="124"/>
      <c r="M591" s="494"/>
      <c r="N591" s="124"/>
    </row>
    <row r="592" spans="2:14" outlineLevel="1" x14ac:dyDescent="0.25">
      <c r="B592" s="159"/>
      <c r="C592" s="170"/>
      <c r="D592" s="492"/>
      <c r="E592" s="493"/>
      <c r="F592" s="160"/>
      <c r="G592" s="493"/>
      <c r="H592" s="161"/>
      <c r="I592" s="161"/>
      <c r="J592" s="492"/>
      <c r="K592" s="494"/>
      <c r="L592" s="124"/>
      <c r="M592" s="494"/>
      <c r="N592" s="124"/>
    </row>
    <row r="593" spans="2:14" outlineLevel="1" x14ac:dyDescent="0.25">
      <c r="B593" s="159"/>
      <c r="C593" s="170"/>
      <c r="D593" s="492"/>
      <c r="E593" s="493"/>
      <c r="F593" s="160"/>
      <c r="G593" s="493"/>
      <c r="H593" s="161"/>
      <c r="I593" s="161"/>
      <c r="J593" s="492"/>
      <c r="K593" s="494"/>
      <c r="L593" s="124"/>
      <c r="M593" s="494"/>
      <c r="N593" s="124"/>
    </row>
    <row r="594" spans="2:14" outlineLevel="1" x14ac:dyDescent="0.25">
      <c r="B594" s="159"/>
      <c r="C594" s="170"/>
      <c r="D594" s="492"/>
      <c r="E594" s="493"/>
      <c r="F594" s="160"/>
      <c r="G594" s="493"/>
      <c r="H594" s="161"/>
      <c r="I594" s="161"/>
      <c r="J594" s="492"/>
      <c r="K594" s="494"/>
      <c r="L594" s="124"/>
      <c r="M594" s="494"/>
      <c r="N594" s="124"/>
    </row>
    <row r="595" spans="2:14" outlineLevel="1" x14ac:dyDescent="0.25">
      <c r="B595" s="159"/>
      <c r="C595" s="170"/>
      <c r="D595" s="492"/>
      <c r="E595" s="493"/>
      <c r="F595" s="160"/>
      <c r="G595" s="493"/>
      <c r="H595" s="161"/>
      <c r="I595" s="161"/>
      <c r="J595" s="492"/>
      <c r="K595" s="494"/>
      <c r="L595" s="124"/>
      <c r="M595" s="494"/>
      <c r="N595" s="124"/>
    </row>
    <row r="596" spans="2:14" outlineLevel="1" x14ac:dyDescent="0.25">
      <c r="B596" s="159"/>
      <c r="C596" s="170"/>
      <c r="D596" s="492"/>
      <c r="E596" s="493"/>
      <c r="F596" s="160"/>
      <c r="G596" s="493"/>
      <c r="H596" s="161"/>
      <c r="I596" s="161"/>
      <c r="J596" s="492"/>
      <c r="K596" s="494"/>
      <c r="L596" s="124"/>
      <c r="M596" s="494"/>
      <c r="N596" s="124"/>
    </row>
    <row r="597" spans="2:14" outlineLevel="1" x14ac:dyDescent="0.25">
      <c r="B597" s="159"/>
      <c r="C597" s="170"/>
      <c r="D597" s="492"/>
      <c r="E597" s="493"/>
      <c r="F597" s="160"/>
      <c r="G597" s="493"/>
      <c r="H597" s="161"/>
      <c r="I597" s="161"/>
      <c r="J597" s="492"/>
      <c r="K597" s="494"/>
      <c r="L597" s="124"/>
      <c r="M597" s="494"/>
      <c r="N597" s="124"/>
    </row>
    <row r="598" spans="2:14" outlineLevel="1" x14ac:dyDescent="0.25">
      <c r="B598" s="159"/>
      <c r="C598" s="170"/>
      <c r="D598" s="492"/>
      <c r="E598" s="493"/>
      <c r="F598" s="160"/>
      <c r="G598" s="493"/>
      <c r="H598" s="161"/>
      <c r="I598" s="161"/>
      <c r="J598" s="492"/>
      <c r="K598" s="494"/>
      <c r="L598" s="124"/>
      <c r="M598" s="494"/>
      <c r="N598" s="124"/>
    </row>
    <row r="599" spans="2:14" outlineLevel="1" x14ac:dyDescent="0.25">
      <c r="B599" s="159"/>
      <c r="C599" s="170"/>
      <c r="D599" s="492"/>
      <c r="E599" s="493"/>
      <c r="F599" s="160"/>
      <c r="G599" s="493"/>
      <c r="H599" s="161"/>
      <c r="I599" s="161"/>
      <c r="J599" s="492"/>
      <c r="K599" s="494"/>
      <c r="L599" s="124"/>
      <c r="M599" s="494"/>
      <c r="N599" s="124"/>
    </row>
    <row r="600" spans="2:14" outlineLevel="1" x14ac:dyDescent="0.25">
      <c r="B600" s="159"/>
      <c r="C600" s="170"/>
      <c r="D600" s="492"/>
      <c r="E600" s="493"/>
      <c r="F600" s="160"/>
      <c r="G600" s="493"/>
      <c r="H600" s="161"/>
      <c r="I600" s="161"/>
      <c r="J600" s="492"/>
      <c r="K600" s="494"/>
      <c r="L600" s="124"/>
      <c r="M600" s="494"/>
      <c r="N600" s="124"/>
    </row>
    <row r="601" spans="2:14" x14ac:dyDescent="0.25">
      <c r="C601" s="173" t="s">
        <v>60</v>
      </c>
      <c r="E601" s="76"/>
      <c r="F601" s="76"/>
      <c r="G601" s="76"/>
      <c r="H601" s="76"/>
      <c r="I601" s="76"/>
      <c r="K601" s="76"/>
      <c r="L601" s="76"/>
      <c r="M601" s="76"/>
      <c r="N601" s="76"/>
    </row>
    <row r="602" spans="2:14" outlineLevel="1" x14ac:dyDescent="0.25">
      <c r="B602" s="2">
        <f>'ЕФЕКТИВНІСТЬ І півріччя 2020'!B244</f>
        <v>207</v>
      </c>
      <c r="C602" s="164" t="str">
        <f>'ЕФЕКТИВНІСТЬ І півріччя 2020'!C244</f>
        <v xml:space="preserve">Балаклійський окружний суд </v>
      </c>
      <c r="E602" s="157">
        <f>'ЕФЕКТИВНІСТЬ І півріччя 2020'!K244</f>
        <v>12078.619719999999</v>
      </c>
      <c r="F602" s="158">
        <f>'ЕФЕКТИВНІСТЬ І півріччя 2020'!E244</f>
        <v>1319.2501999999999</v>
      </c>
      <c r="G602" s="157">
        <f>'ЕФЕКТИВНІСТЬ І півріччя 2020'!N244</f>
        <v>10.7</v>
      </c>
      <c r="H602" s="64">
        <f>'ЕФЕКТИВНІСТЬ І півріччя 2020'!R244</f>
        <v>7.999999999999996E-2</v>
      </c>
      <c r="I602" s="64">
        <f>'ЕФЕКТИВНІСТЬ І півріччя 2020'!Q244</f>
        <v>-7.9999999999999974E-2</v>
      </c>
      <c r="K602" s="23">
        <f>'ЕФЕКТИВНІСТЬ І півріччя 2020'!U244</f>
        <v>0</v>
      </c>
      <c r="L602" s="111">
        <f>'ЕФЕКТИВНІСТЬ І півріччя 2020'!V244</f>
        <v>0</v>
      </c>
      <c r="M602" s="23">
        <f>'ЕФЕКТИВНІСТЬ І півріччя 2020'!W244</f>
        <v>0</v>
      </c>
      <c r="N602" s="17" t="str">
        <f>'ЕФЕКТИВНІСТЬ І півріччя 2020'!X244</f>
        <v>ВА</v>
      </c>
    </row>
    <row r="603" spans="2:14" outlineLevel="1" x14ac:dyDescent="0.25">
      <c r="B603" s="2">
        <f>'ЕФЕКТИВНІСТЬ І півріччя 2020'!B245</f>
        <v>208</v>
      </c>
      <c r="C603" s="164" t="str">
        <f>'ЕФЕКТИВНІСТЬ І півріччя 2020'!C245</f>
        <v>Богодухівський окружний суд</v>
      </c>
      <c r="E603" s="157">
        <f>'ЕФЕКТИВНІСТЬ І півріччя 2020'!K245</f>
        <v>5910.8494300000002</v>
      </c>
      <c r="F603" s="158">
        <f>'ЕФЕКТИВНІСТЬ І півріччя 2020'!E245</f>
        <v>515.91989999999998</v>
      </c>
      <c r="G603" s="157">
        <f>'ЕФЕКТИВНІСТЬ І півріччя 2020'!N245</f>
        <v>6</v>
      </c>
      <c r="H603" s="64">
        <f>'ЕФЕКТИВНІСТЬ І півріччя 2020'!R245</f>
        <v>-0.27</v>
      </c>
      <c r="I603" s="64">
        <f>'ЕФЕКТИВНІСТЬ І півріччя 2020'!Q245</f>
        <v>-0.55000000000000004</v>
      </c>
      <c r="K603" s="23">
        <f>'ЕФЕКТИВНІСТЬ І півріччя 2020'!U245</f>
        <v>0</v>
      </c>
      <c r="L603" s="111">
        <f>'ЕФЕКТИВНІСТЬ І півріччя 2020'!V245</f>
        <v>0</v>
      </c>
      <c r="M603" s="23" t="str">
        <f>'ЕФЕКТИВНІСТЬ І півріччя 2020'!W245</f>
        <v>ВВ</v>
      </c>
      <c r="N603" s="17">
        <f>'ЕФЕКТИВНІСТЬ І півріччя 2020'!X245</f>
        <v>0</v>
      </c>
    </row>
    <row r="604" spans="2:14" outlineLevel="1" x14ac:dyDescent="0.25">
      <c r="B604" s="2">
        <f>'ЕФЕКТИВНІСТЬ І півріччя 2020'!B246</f>
        <v>209</v>
      </c>
      <c r="C604" s="164" t="str">
        <f>'ЕФЕКТИВНІСТЬ І півріччя 2020'!C246</f>
        <v xml:space="preserve">Валківський окружний суд </v>
      </c>
      <c r="E604" s="157">
        <f>'ЕФЕКТИВНІСТЬ І півріччя 2020'!K246</f>
        <v>9223.6060799999996</v>
      </c>
      <c r="F604" s="158">
        <f>'ЕФЕКТИВНІСТЬ І півріччя 2020'!E246</f>
        <v>580.86329999999998</v>
      </c>
      <c r="G604" s="157">
        <f>'ЕФЕКТИВНІСТЬ І півріччя 2020'!N246</f>
        <v>8.8000000000000007</v>
      </c>
      <c r="H604" s="64">
        <f>'ЕФЕКТИВНІСТЬ І півріччя 2020'!R246</f>
        <v>-0.66</v>
      </c>
      <c r="I604" s="64">
        <f>'ЕФЕКТИВНІСТЬ І півріччя 2020'!Q246</f>
        <v>-1.1400000000000001</v>
      </c>
      <c r="K604" s="23">
        <f>'ЕФЕКТИВНІСТЬ І півріччя 2020'!U246</f>
        <v>0</v>
      </c>
      <c r="L604" s="111">
        <f>'ЕФЕКТИВНІСТЬ І півріччя 2020'!V246</f>
        <v>0</v>
      </c>
      <c r="M604" s="23" t="str">
        <f>'ЕФЕКТИВНІСТЬ І півріччя 2020'!W246</f>
        <v>ВВ</v>
      </c>
      <c r="N604" s="17">
        <f>'ЕФЕКТИВНІСТЬ І півріччя 2020'!X246</f>
        <v>0</v>
      </c>
    </row>
    <row r="605" spans="2:14" outlineLevel="1" x14ac:dyDescent="0.25">
      <c r="B605" s="2">
        <f>'ЕФЕКТИВНІСТЬ І півріччя 2020'!B247</f>
        <v>210</v>
      </c>
      <c r="C605" s="164" t="str">
        <f>'ЕФЕКТИВНІСТЬ І півріччя 2020'!C247</f>
        <v xml:space="preserve">Вовчанський окружний суд </v>
      </c>
      <c r="E605" s="157">
        <f>'ЕФЕКТИВНІСТЬ І півріччя 2020'!K247</f>
        <v>5457.2918699999991</v>
      </c>
      <c r="F605" s="158">
        <f>'ЕФЕКТИВНІСТЬ І півріччя 2020'!E247</f>
        <v>548.71450000000004</v>
      </c>
      <c r="G605" s="157">
        <f>'ЕФЕКТИВНІСТЬ І півріччя 2020'!N247</f>
        <v>3.9</v>
      </c>
      <c r="H605" s="64">
        <f>'ЕФЕКТИВНІСТЬ І півріччя 2020'!R247</f>
        <v>0.13999999999999999</v>
      </c>
      <c r="I605" s="64">
        <f>'ЕФЕКТИВНІСТЬ І півріччя 2020'!Q247</f>
        <v>-1.4700000000000002</v>
      </c>
      <c r="K605" s="23">
        <f>'ЕФЕКТИВНІСТЬ І півріччя 2020'!U247</f>
        <v>0</v>
      </c>
      <c r="L605" s="111">
        <f>'ЕФЕКТИВНІСТЬ І півріччя 2020'!V247</f>
        <v>0</v>
      </c>
      <c r="M605" s="23">
        <f>'ЕФЕКТИВНІСТЬ І півріччя 2020'!W247</f>
        <v>0</v>
      </c>
      <c r="N605" s="17" t="str">
        <f>'ЕФЕКТИВНІСТЬ І півріччя 2020'!X247</f>
        <v>ВА</v>
      </c>
    </row>
    <row r="606" spans="2:14" outlineLevel="1" x14ac:dyDescent="0.25">
      <c r="B606" s="2">
        <f>'ЕФЕКТИВНІСТЬ І півріччя 2020'!B248</f>
        <v>211</v>
      </c>
      <c r="C606" s="164" t="str">
        <f>'ЕФЕКТИВНІСТЬ І півріччя 2020'!C248</f>
        <v xml:space="preserve">Дергачівський окружний суд </v>
      </c>
      <c r="E606" s="157">
        <f>'ЕФЕКТИВНІСТЬ І півріччя 2020'!K248</f>
        <v>12143.48818</v>
      </c>
      <c r="F606" s="158">
        <f>'ЕФЕКТИВНІСТЬ І півріччя 2020'!E248</f>
        <v>1281.3584000000001</v>
      </c>
      <c r="G606" s="157">
        <f>'ЕФЕКТИВНІСТЬ І півріччя 2020'!N248</f>
        <v>11.4</v>
      </c>
      <c r="H606" s="64">
        <f>'ЕФЕКТИВНІСТЬ І півріччя 2020'!R248</f>
        <v>0</v>
      </c>
      <c r="I606" s="64">
        <f>'ЕФЕКТИВНІСТЬ І півріччя 2020'!Q248</f>
        <v>8.9999999999999969E-2</v>
      </c>
      <c r="K606" s="23">
        <f>'ЕФЕКТИВНІСТЬ І півріччя 2020'!U248</f>
        <v>0</v>
      </c>
      <c r="L606" s="111" t="str">
        <f>'ЕФЕКТИВНІСТЬ І півріччя 2020'!V248</f>
        <v>АА</v>
      </c>
      <c r="M606" s="23">
        <f>'ЕФЕКТИВНІСТЬ І півріччя 2020'!W248</f>
        <v>0</v>
      </c>
      <c r="N606" s="17">
        <f>'ЕФЕКТИВНІСТЬ І півріччя 2020'!X248</f>
        <v>0</v>
      </c>
    </row>
    <row r="607" spans="2:14" outlineLevel="1" x14ac:dyDescent="0.25">
      <c r="B607" s="2">
        <f>'ЕФЕКТИВНІСТЬ І півріччя 2020'!B249</f>
        <v>212</v>
      </c>
      <c r="C607" s="164" t="str">
        <f>'ЕФЕКТИВНІСТЬ І півріччя 2020'!C249</f>
        <v xml:space="preserve">Ізюмський окружний суд </v>
      </c>
      <c r="E607" s="157">
        <f>'ЕФЕКТИВНІСТЬ І півріччя 2020'!K249</f>
        <v>9522.2152800000003</v>
      </c>
      <c r="F607" s="158">
        <f>'ЕФЕКТИВНІСТЬ І півріччя 2020'!E249</f>
        <v>1315.8842999999999</v>
      </c>
      <c r="G607" s="157">
        <f>'ЕФЕКТИВНІСТЬ І півріччя 2020'!N249</f>
        <v>7</v>
      </c>
      <c r="H607" s="64">
        <f>'ЕФЕКТИВНІСТЬ І півріччя 2020'!R249</f>
        <v>0.57000000000000006</v>
      </c>
      <c r="I607" s="64">
        <f>'ЕФЕКТИВНІСТЬ І півріччя 2020'!Q249</f>
        <v>-0.15999999999999998</v>
      </c>
      <c r="K607" s="23">
        <f>'ЕФЕКТИВНІСТЬ І півріччя 2020'!U249</f>
        <v>0</v>
      </c>
      <c r="L607" s="111">
        <f>'ЕФЕКТИВНІСТЬ І півріччя 2020'!V249</f>
        <v>0</v>
      </c>
      <c r="M607" s="23">
        <f>'ЕФЕКТИВНІСТЬ І півріччя 2020'!W249</f>
        <v>0</v>
      </c>
      <c r="N607" s="17" t="str">
        <f>'ЕФЕКТИВНІСТЬ І півріччя 2020'!X249</f>
        <v>ВА</v>
      </c>
    </row>
    <row r="608" spans="2:14" outlineLevel="1" x14ac:dyDescent="0.25">
      <c r="B608" s="2">
        <f>'ЕФЕКТИВНІСТЬ І півріччя 2020'!B250</f>
        <v>213</v>
      </c>
      <c r="C608" s="164" t="str">
        <f>'ЕФЕКТИВНІСТЬ І півріччя 2020'!C250</f>
        <v xml:space="preserve">Красноградський окружний суд </v>
      </c>
      <c r="E608" s="157">
        <f>'ЕФЕКТИВНІСТЬ І півріччя 2020'!K250</f>
        <v>11502.71859</v>
      </c>
      <c r="F608" s="158">
        <f>'ЕФЕКТИВНІСТЬ І півріччя 2020'!E250</f>
        <v>1194.7583</v>
      </c>
      <c r="G608" s="157">
        <f>'ЕФЕКТИВНІСТЬ І півріччя 2020'!N250</f>
        <v>8.6</v>
      </c>
      <c r="H608" s="64">
        <f>'ЕФЕКТИВНІСТЬ І півріччя 2020'!R250</f>
        <v>0.14000000000000001</v>
      </c>
      <c r="I608" s="64">
        <f>'ЕФЕКТИВНІСТЬ І півріччя 2020'!Q250</f>
        <v>-1.0299999999999998</v>
      </c>
      <c r="K608" s="23">
        <f>'ЕФЕКТИВНІСТЬ І півріччя 2020'!U250</f>
        <v>0</v>
      </c>
      <c r="L608" s="111">
        <f>'ЕФЕКТИВНІСТЬ І півріччя 2020'!V250</f>
        <v>0</v>
      </c>
      <c r="M608" s="23">
        <f>'ЕФЕКТИВНІСТЬ І півріччя 2020'!W250</f>
        <v>0</v>
      </c>
      <c r="N608" s="17" t="str">
        <f>'ЕФЕКТИВНІСТЬ І півріччя 2020'!X250</f>
        <v>ВА</v>
      </c>
    </row>
    <row r="609" spans="2:14" outlineLevel="1" x14ac:dyDescent="0.25">
      <c r="B609" s="2">
        <f>'ЕФЕКТИВНІСТЬ І півріччя 2020'!B251</f>
        <v>214</v>
      </c>
      <c r="C609" s="164" t="str">
        <f>'ЕФЕКТИВНІСТЬ І півріччя 2020'!C251</f>
        <v xml:space="preserve">Куп'янський окружний суд </v>
      </c>
      <c r="E609" s="157">
        <f>'ЕФЕКТИВНІСТЬ І півріччя 2020'!K251</f>
        <v>16519.324089999998</v>
      </c>
      <c r="F609" s="158">
        <f>'ЕФЕКТИВНІСТЬ І півріччя 2020'!E251</f>
        <v>1059.3648000000001</v>
      </c>
      <c r="G609" s="157">
        <f>'ЕФЕКТИВНІСТЬ І півріччя 2020'!N251</f>
        <v>12.899999999999999</v>
      </c>
      <c r="H609" s="64">
        <f>'ЕФЕКТИВНІСТЬ І півріччя 2020'!R251</f>
        <v>-0.55000000000000004</v>
      </c>
      <c r="I609" s="64">
        <f>'ЕФЕКТИВНІСТЬ І півріччя 2020'!Q251</f>
        <v>-0.11999999999999997</v>
      </c>
      <c r="K609" s="23">
        <f>'ЕФЕКТИВНІСТЬ І півріччя 2020'!U251</f>
        <v>0</v>
      </c>
      <c r="L609" s="111">
        <f>'ЕФЕКТИВНІСТЬ І півріччя 2020'!V251</f>
        <v>0</v>
      </c>
      <c r="M609" s="23" t="str">
        <f>'ЕФЕКТИВНІСТЬ І півріччя 2020'!W251</f>
        <v>ВВ</v>
      </c>
      <c r="N609" s="17">
        <f>'ЕФЕКТИВНІСТЬ І півріччя 2020'!X251</f>
        <v>0</v>
      </c>
    </row>
    <row r="610" spans="2:14" outlineLevel="1" x14ac:dyDescent="0.25">
      <c r="B610" s="2">
        <f>'ЕФЕКТИВНІСТЬ І півріччя 2020'!B252</f>
        <v>215</v>
      </c>
      <c r="C610" s="164" t="str">
        <f>'ЕФЕКТИВНІСТЬ І півріччя 2020'!C252</f>
        <v xml:space="preserve">Лозівський окружний суд </v>
      </c>
      <c r="E610" s="157">
        <f>'ЕФЕКТИВНІСТЬ І півріччя 2020'!K252</f>
        <v>10486.55639</v>
      </c>
      <c r="F610" s="158">
        <f>'ЕФЕКТИВНІСТЬ І півріччя 2020'!E252</f>
        <v>1331.6542000000002</v>
      </c>
      <c r="G610" s="157">
        <f>'ЕФЕКТИВНІСТЬ І півріччя 2020'!N252</f>
        <v>9.4</v>
      </c>
      <c r="H610" s="64">
        <f>'ЕФЕКТИВНІСТЬ І півріччя 2020'!R252</f>
        <v>0.27</v>
      </c>
      <c r="I610" s="64">
        <f>'ЕФЕКТИВНІСТЬ І півріччя 2020'!Q252</f>
        <v>-0.16999999999999996</v>
      </c>
      <c r="K610" s="23">
        <f>'ЕФЕКТИВНІСТЬ І півріччя 2020'!U252</f>
        <v>0</v>
      </c>
      <c r="L610" s="111">
        <f>'ЕФЕКТИВНІСТЬ І півріччя 2020'!V252</f>
        <v>0</v>
      </c>
      <c r="M610" s="23">
        <f>'ЕФЕКТИВНІСТЬ І півріччя 2020'!W252</f>
        <v>0</v>
      </c>
      <c r="N610" s="17" t="str">
        <f>'ЕФЕКТИВНІСТЬ І півріччя 2020'!X252</f>
        <v>ВА</v>
      </c>
    </row>
    <row r="611" spans="2:14" outlineLevel="1" x14ac:dyDescent="0.25">
      <c r="B611" s="2">
        <f>'ЕФЕКТИВНІСТЬ І півріччя 2020'!B253</f>
        <v>216</v>
      </c>
      <c r="C611" s="164" t="str">
        <f>'ЕФЕКТИВНІСТЬ І півріччя 2020'!C253</f>
        <v xml:space="preserve">Первомайський окружний суд </v>
      </c>
      <c r="E611" s="157">
        <f>'ЕФЕКТИВНІСТЬ І півріччя 2020'!K253</f>
        <v>7211.5493399999996</v>
      </c>
      <c r="F611" s="158">
        <f>'ЕФЕКТИВНІСТЬ І півріччя 2020'!E253</f>
        <v>554.93979999999999</v>
      </c>
      <c r="G611" s="157">
        <f>'ЕФЕКТИВНІСТЬ І півріччя 2020'!N253</f>
        <v>6.8</v>
      </c>
      <c r="H611" s="64">
        <f>'ЕФЕКТИВНІСТЬ І півріччя 2020'!R253</f>
        <v>-0.38</v>
      </c>
      <c r="I611" s="64">
        <f>'ЕФЕКТИВНІСТЬ І півріччя 2020'!Q253</f>
        <v>0.38</v>
      </c>
      <c r="K611" s="23" t="str">
        <f>'ЕФЕКТИВНІСТЬ І півріччя 2020'!U253</f>
        <v>АВ</v>
      </c>
      <c r="L611" s="111">
        <f>'ЕФЕКТИВНІСТЬ І півріччя 2020'!V253</f>
        <v>0</v>
      </c>
      <c r="M611" s="23">
        <f>'ЕФЕКТИВНІСТЬ І півріччя 2020'!W253</f>
        <v>0</v>
      </c>
      <c r="N611" s="17">
        <f>'ЕФЕКТИВНІСТЬ І півріччя 2020'!X253</f>
        <v>0</v>
      </c>
    </row>
    <row r="612" spans="2:14" outlineLevel="1" x14ac:dyDescent="0.25">
      <c r="B612" s="2">
        <f>'ЕФЕКТИВНІСТЬ І півріччя 2020'!B254</f>
        <v>217</v>
      </c>
      <c r="C612" s="164" t="str">
        <f>'ЕФЕКТИВНІСТЬ І півріччя 2020'!C254</f>
        <v xml:space="preserve">Харківський окружний суд </v>
      </c>
      <c r="E612" s="157">
        <f>'ЕФЕКТИВНІСТЬ І півріччя 2020'!K254</f>
        <v>10950.238549999998</v>
      </c>
      <c r="F612" s="158">
        <f>'ЕФЕКТИВНІСТЬ І півріччя 2020'!E254</f>
        <v>1507.9762000000001</v>
      </c>
      <c r="G612" s="157">
        <f>'ЕФЕКТИВНІСТЬ І півріччя 2020'!N254</f>
        <v>10.1</v>
      </c>
      <c r="H612" s="64">
        <f>'ЕФЕКТИВНІСТЬ І півріччя 2020'!R254</f>
        <v>0.34</v>
      </c>
      <c r="I612" s="64">
        <f>'ЕФЕКТИВНІСТЬ І півріччя 2020'!Q254</f>
        <v>-1.2999999999999998</v>
      </c>
      <c r="K612" s="23">
        <f>'ЕФЕКТИВНІСТЬ І півріччя 2020'!U254</f>
        <v>0</v>
      </c>
      <c r="L612" s="111">
        <f>'ЕФЕКТИВНІСТЬ І півріччя 2020'!V254</f>
        <v>0</v>
      </c>
      <c r="M612" s="23">
        <f>'ЕФЕКТИВНІСТЬ І півріччя 2020'!W254</f>
        <v>0</v>
      </c>
      <c r="N612" s="17" t="str">
        <f>'ЕФЕКТИВНІСТЬ І півріччя 2020'!X254</f>
        <v>ВА</v>
      </c>
    </row>
    <row r="613" spans="2:14" outlineLevel="1" x14ac:dyDescent="0.25">
      <c r="B613" s="2">
        <f>'ЕФЕКТИВНІСТЬ І півріччя 2020'!B255</f>
        <v>218</v>
      </c>
      <c r="C613" s="164" t="str">
        <f>'ЕФЕКТИВНІСТЬ І півріччя 2020'!C255</f>
        <v xml:space="preserve">Чугуївський окружний суд </v>
      </c>
      <c r="E613" s="157">
        <f>'ЕФЕКТИВНІСТЬ І півріччя 2020'!K255</f>
        <v>8554.7308499999999</v>
      </c>
      <c r="F613" s="158">
        <f>'ЕФЕКТИВНІСТЬ І півріччя 2020'!E255</f>
        <v>1125.8726999999999</v>
      </c>
      <c r="G613" s="157">
        <f>'ЕФЕКТИВНІСТЬ І півріччя 2020'!N255</f>
        <v>7</v>
      </c>
      <c r="H613" s="64">
        <f>'ЕФЕКТИВНІСТЬ І півріччя 2020'!R255</f>
        <v>0.39</v>
      </c>
      <c r="I613" s="64">
        <f>'ЕФЕКТИВНІСТЬ І півріччя 2020'!Q255</f>
        <v>-0.87</v>
      </c>
      <c r="K613" s="23">
        <f>'ЕФЕКТИВНІСТЬ І півріччя 2020'!U255</f>
        <v>0</v>
      </c>
      <c r="L613" s="111">
        <f>'ЕФЕКТИВНІСТЬ І півріччя 2020'!V255</f>
        <v>0</v>
      </c>
      <c r="M613" s="23">
        <f>'ЕФЕКТИВНІСТЬ І півріччя 2020'!W255</f>
        <v>0</v>
      </c>
      <c r="N613" s="17" t="str">
        <f>'ЕФЕКТИВНІСТЬ І півріччя 2020'!X255</f>
        <v>ВА</v>
      </c>
    </row>
    <row r="614" spans="2:14" outlineLevel="1" x14ac:dyDescent="0.25">
      <c r="B614" s="2">
        <f>'ЕФЕКТИВНІСТЬ І півріччя 2020'!B256</f>
        <v>219</v>
      </c>
      <c r="C614" s="164" t="str">
        <f>'ЕФЕКТИВНІСТЬ І півріччя 2020'!C256</f>
        <v>Перший окружний суд міста Харкова</v>
      </c>
      <c r="E614" s="157">
        <f>'ЕФЕКТИВНІСТЬ І півріччя 2020'!K256</f>
        <v>34891.171409999995</v>
      </c>
      <c r="F614" s="158">
        <f>'ЕФЕКТИВНІСТЬ І півріччя 2020'!E256</f>
        <v>3445.3854000000001</v>
      </c>
      <c r="G614" s="157">
        <f>'ЕФЕКТИВНІСТЬ І півріччя 2020'!N256</f>
        <v>13.4</v>
      </c>
      <c r="H614" s="64">
        <f>'ЕФЕКТИВНІСТЬ І півріччя 2020'!R256</f>
        <v>0.75</v>
      </c>
      <c r="I614" s="64">
        <f>'ЕФЕКТИВНІСТЬ І півріччя 2020'!Q256</f>
        <v>-4.9999999999999961E-2</v>
      </c>
      <c r="K614" s="23">
        <f>'ЕФЕКТИВНІСТЬ І півріччя 2020'!U256</f>
        <v>0</v>
      </c>
      <c r="L614" s="111">
        <f>'ЕФЕКТИВНІСТЬ І півріччя 2020'!V256</f>
        <v>0</v>
      </c>
      <c r="M614" s="23">
        <f>'ЕФЕКТИВНІСТЬ І півріччя 2020'!W256</f>
        <v>0</v>
      </c>
      <c r="N614" s="17" t="str">
        <f>'ЕФЕКТИВНІСТЬ І півріччя 2020'!X256</f>
        <v>ВА</v>
      </c>
    </row>
    <row r="615" spans="2:14" outlineLevel="1" x14ac:dyDescent="0.25">
      <c r="B615" s="2">
        <f>'ЕФЕКТИВНІСТЬ І півріччя 2020'!B257</f>
        <v>220</v>
      </c>
      <c r="C615" s="164" t="str">
        <f>'ЕФЕКТИВНІСТЬ І півріччя 2020'!C257</f>
        <v>Другий окружний суд міста Харкова</v>
      </c>
      <c r="E615" s="157">
        <f>'ЕФЕКТИВНІСТЬ І півріччя 2020'!K257</f>
        <v>18543.709620000001</v>
      </c>
      <c r="F615" s="158">
        <f>'ЕФЕКТИВНІСТЬ І півріччя 2020'!E257</f>
        <v>7194.0926999999992</v>
      </c>
      <c r="G615" s="157">
        <f>'ЕФЕКТИВНІСТЬ І півріччя 2020'!N257</f>
        <v>27.8</v>
      </c>
      <c r="H615" s="64">
        <f>'ЕФЕКТИВНІСТЬ І півріччя 2020'!R257</f>
        <v>1.25</v>
      </c>
      <c r="I615" s="64">
        <f>'ЕФЕКТИВНІСТЬ І півріччя 2020'!Q257</f>
        <v>-0.47</v>
      </c>
      <c r="K615" s="23">
        <f>'ЕФЕКТИВНІСТЬ І півріччя 2020'!U257</f>
        <v>0</v>
      </c>
      <c r="L615" s="111">
        <f>'ЕФЕКТИВНІСТЬ І півріччя 2020'!V257</f>
        <v>0</v>
      </c>
      <c r="M615" s="23">
        <f>'ЕФЕКТИВНІСТЬ І півріччя 2020'!W257</f>
        <v>0</v>
      </c>
      <c r="N615" s="17" t="str">
        <f>'ЕФЕКТИВНІСТЬ І півріччя 2020'!X257</f>
        <v>ВА</v>
      </c>
    </row>
    <row r="616" spans="2:14" outlineLevel="1" x14ac:dyDescent="0.25">
      <c r="B616" s="2">
        <f>'ЕФЕКТИВНІСТЬ І півріччя 2020'!B258</f>
        <v>221</v>
      </c>
      <c r="C616" s="164" t="str">
        <f>'ЕФЕКТИВНІСТЬ І півріччя 2020'!C258</f>
        <v xml:space="preserve">Третій окружний суд міста Харкова </v>
      </c>
      <c r="E616" s="157">
        <f>'ЕФЕКТИВНІСТЬ І півріччя 2020'!K258</f>
        <v>28151.178929999998</v>
      </c>
      <c r="F616" s="158">
        <f>'ЕФЕКТИВНІСТЬ І півріччя 2020'!E258</f>
        <v>4064.3949000000002</v>
      </c>
      <c r="G616" s="157">
        <f>'ЕФЕКТИВНІСТЬ І півріччя 2020'!N258</f>
        <v>23.7</v>
      </c>
      <c r="H616" s="64">
        <f>'ЕФЕКТИВНІСТЬ І півріччя 2020'!R258</f>
        <v>0.49000000000000005</v>
      </c>
      <c r="I616" s="64">
        <f>'ЕФЕКТИВНІСТЬ І півріччя 2020'!Q258</f>
        <v>-0.27</v>
      </c>
      <c r="K616" s="23">
        <f>'ЕФЕКТИВНІСТЬ І півріччя 2020'!U258</f>
        <v>0</v>
      </c>
      <c r="L616" s="111">
        <f>'ЕФЕКТИВНІСТЬ І півріччя 2020'!V258</f>
        <v>0</v>
      </c>
      <c r="M616" s="23">
        <f>'ЕФЕКТИВНІСТЬ І півріччя 2020'!W258</f>
        <v>0</v>
      </c>
      <c r="N616" s="17" t="str">
        <f>'ЕФЕКТИВНІСТЬ І півріччя 2020'!X258</f>
        <v>ВА</v>
      </c>
    </row>
    <row r="617" spans="2:14" outlineLevel="1" x14ac:dyDescent="0.25">
      <c r="B617" s="2">
        <f>'ЕФЕКТИВНІСТЬ І півріччя 2020'!B259</f>
        <v>222</v>
      </c>
      <c r="C617" s="164" t="str">
        <f>'ЕФЕКТИВНІСТЬ І півріччя 2020'!C259</f>
        <v>Четвертий окружний суд міста Харкова</v>
      </c>
      <c r="E617" s="157">
        <f>'ЕФЕКТИВНІСТЬ І півріччя 2020'!K259</f>
        <v>23132.065609999998</v>
      </c>
      <c r="F617" s="158">
        <f>'ЕФЕКТИВНІСТЬ І півріччя 2020'!E259</f>
        <v>4140.7160000000003</v>
      </c>
      <c r="G617" s="157">
        <f>'ЕФЕКТИВНІСТЬ І півріччя 2020'!N259</f>
        <v>18.600000000000001</v>
      </c>
      <c r="H617" s="64">
        <f>'ЕФЕКТИВНІСТЬ І півріччя 2020'!R259</f>
        <v>0.86</v>
      </c>
      <c r="I617" s="64">
        <f>'ЕФЕКТИВНІСТЬ І півріччя 2020'!Q259</f>
        <v>-0.25</v>
      </c>
      <c r="K617" s="23">
        <f>'ЕФЕКТИВНІСТЬ І півріччя 2020'!U259</f>
        <v>0</v>
      </c>
      <c r="L617" s="111">
        <f>'ЕФЕКТИВНІСТЬ І півріччя 2020'!V259</f>
        <v>0</v>
      </c>
      <c r="M617" s="23">
        <f>'ЕФЕКТИВНІСТЬ І півріччя 2020'!W259</f>
        <v>0</v>
      </c>
      <c r="N617" s="17" t="str">
        <f>'ЕФЕКТИВНІСТЬ І півріччя 2020'!X259</f>
        <v>ВА</v>
      </c>
    </row>
    <row r="618" spans="2:14" outlineLevel="1" x14ac:dyDescent="0.25">
      <c r="B618" s="2">
        <f>'ЕФЕКТИВНІСТЬ І півріччя 2020'!B260</f>
        <v>223</v>
      </c>
      <c r="C618" s="164" t="str">
        <f>'ЕФЕКТИВНІСТЬ І півріччя 2020'!C260</f>
        <v>П'ятий окружний суд міста Харкова</v>
      </c>
      <c r="E618" s="157">
        <f>'ЕФЕКТИВНІСТЬ І півріччя 2020'!K260</f>
        <v>23762.672979999999</v>
      </c>
      <c r="F618" s="158">
        <f>'ЕФЕКТИВНІСТЬ І півріччя 2020'!E260</f>
        <v>3579.665</v>
      </c>
      <c r="G618" s="157">
        <f>'ЕФЕКТИВНІСТЬ І півріччя 2020'!N260</f>
        <v>19.600000000000001</v>
      </c>
      <c r="H618" s="64">
        <f>'ЕФЕКТИВНІСТЬ І півріччя 2020'!R260</f>
        <v>0.57999999999999996</v>
      </c>
      <c r="I618" s="64">
        <f>'ЕФЕКТИВНІСТЬ І півріччя 2020'!Q260</f>
        <v>-3.999999999999998E-2</v>
      </c>
      <c r="J618" s="495"/>
      <c r="K618" s="23">
        <f>'ЕФЕКТИВНІСТЬ І півріччя 2020'!U260</f>
        <v>0</v>
      </c>
      <c r="L618" s="111">
        <f>'ЕФЕКТИВНІСТЬ І півріччя 2020'!V260</f>
        <v>0</v>
      </c>
      <c r="M618" s="23">
        <f>'ЕФЕКТИВНІСТЬ І півріччя 2020'!W260</f>
        <v>0</v>
      </c>
      <c r="N618" s="17" t="str">
        <f>'ЕФЕКТИВНІСТЬ І півріччя 2020'!X260</f>
        <v>ВА</v>
      </c>
    </row>
    <row r="619" spans="2:14" outlineLevel="1" x14ac:dyDescent="0.25">
      <c r="B619" s="159"/>
      <c r="C619" s="170"/>
      <c r="D619" s="492"/>
      <c r="E619" s="493"/>
      <c r="F619" s="160"/>
      <c r="G619" s="493"/>
      <c r="H619" s="161"/>
      <c r="I619" s="161"/>
      <c r="J619" s="492"/>
      <c r="K619" s="494"/>
      <c r="L619" s="124"/>
      <c r="M619" s="494"/>
      <c r="N619" s="124"/>
    </row>
    <row r="620" spans="2:14" outlineLevel="1" x14ac:dyDescent="0.25">
      <c r="B620" s="159"/>
      <c r="C620" s="170"/>
      <c r="D620" s="492"/>
      <c r="E620" s="493"/>
      <c r="F620" s="160"/>
      <c r="G620" s="493"/>
      <c r="H620" s="161"/>
      <c r="I620" s="161"/>
      <c r="J620" s="492"/>
      <c r="K620" s="494"/>
      <c r="L620" s="124"/>
      <c r="M620" s="494"/>
      <c r="N620" s="124"/>
    </row>
    <row r="621" spans="2:14" outlineLevel="1" x14ac:dyDescent="0.25">
      <c r="B621" s="159"/>
      <c r="C621" s="170"/>
      <c r="D621" s="492"/>
      <c r="E621" s="493"/>
      <c r="F621" s="160"/>
      <c r="G621" s="493"/>
      <c r="H621" s="161"/>
      <c r="I621" s="161"/>
      <c r="J621" s="492"/>
      <c r="K621" s="494"/>
      <c r="L621" s="124"/>
      <c r="M621" s="494"/>
      <c r="N621" s="124"/>
    </row>
    <row r="622" spans="2:14" outlineLevel="1" x14ac:dyDescent="0.25">
      <c r="B622" s="159"/>
      <c r="C622" s="170"/>
      <c r="D622" s="492"/>
      <c r="E622" s="493"/>
      <c r="F622" s="160"/>
      <c r="G622" s="493"/>
      <c r="H622" s="161"/>
      <c r="I622" s="161"/>
      <c r="J622" s="492"/>
      <c r="K622" s="494"/>
      <c r="L622" s="124"/>
      <c r="M622" s="494"/>
      <c r="N622" s="124"/>
    </row>
    <row r="623" spans="2:14" outlineLevel="1" x14ac:dyDescent="0.25">
      <c r="B623" s="159"/>
      <c r="C623" s="170"/>
      <c r="D623" s="492"/>
      <c r="E623" s="493"/>
      <c r="F623" s="160"/>
      <c r="G623" s="493"/>
      <c r="H623" s="161"/>
      <c r="I623" s="161"/>
      <c r="J623" s="492"/>
      <c r="K623" s="494"/>
      <c r="L623" s="124"/>
      <c r="M623" s="494"/>
      <c r="N623" s="124"/>
    </row>
    <row r="624" spans="2:14" outlineLevel="1" x14ac:dyDescent="0.25">
      <c r="B624" s="159"/>
      <c r="C624" s="170"/>
      <c r="D624" s="492"/>
      <c r="E624" s="493"/>
      <c r="F624" s="160"/>
      <c r="G624" s="493"/>
      <c r="H624" s="161"/>
      <c r="I624" s="161"/>
      <c r="J624" s="492"/>
      <c r="K624" s="494"/>
      <c r="L624" s="124"/>
      <c r="M624" s="494"/>
      <c r="N624" s="124"/>
    </row>
    <row r="625" spans="2:14" outlineLevel="1" x14ac:dyDescent="0.25">
      <c r="B625" s="159"/>
      <c r="C625" s="170"/>
      <c r="D625" s="492"/>
      <c r="E625" s="493"/>
      <c r="F625" s="160"/>
      <c r="G625" s="493"/>
      <c r="H625" s="161"/>
      <c r="I625" s="161"/>
      <c r="J625" s="492"/>
      <c r="K625" s="494"/>
      <c r="L625" s="124"/>
      <c r="M625" s="494"/>
      <c r="N625" s="124"/>
    </row>
    <row r="626" spans="2:14" outlineLevel="1" x14ac:dyDescent="0.25">
      <c r="B626" s="159"/>
      <c r="C626" s="170"/>
      <c r="D626" s="492"/>
      <c r="E626" s="493"/>
      <c r="F626" s="160"/>
      <c r="G626" s="493"/>
      <c r="H626" s="161"/>
      <c r="I626" s="161"/>
      <c r="J626" s="492"/>
      <c r="K626" s="494"/>
      <c r="L626" s="124"/>
      <c r="M626" s="494"/>
      <c r="N626" s="124"/>
    </row>
    <row r="627" spans="2:14" outlineLevel="1" x14ac:dyDescent="0.25">
      <c r="B627" s="159"/>
      <c r="C627" s="170"/>
      <c r="D627" s="492"/>
      <c r="E627" s="493"/>
      <c r="F627" s="160"/>
      <c r="G627" s="493"/>
      <c r="H627" s="161"/>
      <c r="I627" s="161"/>
      <c r="J627" s="492"/>
      <c r="K627" s="494"/>
      <c r="L627" s="124"/>
      <c r="M627" s="494"/>
      <c r="N627" s="124"/>
    </row>
    <row r="628" spans="2:14" outlineLevel="1" x14ac:dyDescent="0.25">
      <c r="B628" s="159"/>
      <c r="C628" s="170"/>
      <c r="D628" s="492"/>
      <c r="E628" s="493"/>
      <c r="F628" s="160"/>
      <c r="G628" s="493"/>
      <c r="H628" s="161"/>
      <c r="I628" s="161"/>
      <c r="J628" s="492"/>
      <c r="K628" s="494"/>
      <c r="L628" s="124"/>
      <c r="M628" s="494"/>
      <c r="N628" s="124"/>
    </row>
    <row r="629" spans="2:14" outlineLevel="1" x14ac:dyDescent="0.25">
      <c r="B629" s="159"/>
      <c r="C629" s="170"/>
      <c r="D629" s="492"/>
      <c r="E629" s="493"/>
      <c r="F629" s="160"/>
      <c r="G629" s="493"/>
      <c r="H629" s="161"/>
      <c r="I629" s="161"/>
      <c r="J629" s="492"/>
      <c r="K629" s="494"/>
      <c r="L629" s="124"/>
      <c r="M629" s="494"/>
      <c r="N629" s="124"/>
    </row>
    <row r="630" spans="2:14" outlineLevel="1" x14ac:dyDescent="0.25">
      <c r="B630" s="159"/>
      <c r="C630" s="170"/>
      <c r="D630" s="492"/>
      <c r="E630" s="493"/>
      <c r="F630" s="160"/>
      <c r="G630" s="493"/>
      <c r="H630" s="161"/>
      <c r="I630" s="161"/>
      <c r="J630" s="492"/>
      <c r="K630" s="494"/>
      <c r="L630" s="124"/>
      <c r="M630" s="494"/>
      <c r="N630" s="124"/>
    </row>
    <row r="631" spans="2:14" outlineLevel="1" x14ac:dyDescent="0.25">
      <c r="B631" s="159"/>
      <c r="C631" s="170"/>
      <c r="D631" s="492"/>
      <c r="E631" s="493"/>
      <c r="F631" s="160"/>
      <c r="G631" s="493"/>
      <c r="H631" s="161"/>
      <c r="I631" s="161"/>
      <c r="J631" s="492"/>
      <c r="K631" s="494"/>
      <c r="L631" s="124"/>
      <c r="M631" s="494"/>
      <c r="N631" s="124"/>
    </row>
    <row r="632" spans="2:14" outlineLevel="1" x14ac:dyDescent="0.25">
      <c r="B632" s="159"/>
      <c r="C632" s="170"/>
      <c r="D632" s="492"/>
      <c r="E632" s="493"/>
      <c r="F632" s="160"/>
      <c r="G632" s="493"/>
      <c r="H632" s="161"/>
      <c r="I632" s="161"/>
      <c r="J632" s="492"/>
      <c r="K632" s="494"/>
      <c r="L632" s="124"/>
      <c r="M632" s="494"/>
      <c r="N632" s="124"/>
    </row>
    <row r="633" spans="2:14" outlineLevel="1" x14ac:dyDescent="0.25">
      <c r="B633" s="159"/>
      <c r="C633" s="170"/>
      <c r="D633" s="492"/>
      <c r="E633" s="493"/>
      <c r="F633" s="160"/>
      <c r="G633" s="493"/>
      <c r="H633" s="161"/>
      <c r="I633" s="161"/>
      <c r="J633" s="492"/>
      <c r="K633" s="494"/>
      <c r="L633" s="124"/>
      <c r="M633" s="494"/>
      <c r="N633" s="124"/>
    </row>
    <row r="634" spans="2:14" outlineLevel="1" x14ac:dyDescent="0.25">
      <c r="B634" s="159"/>
      <c r="C634" s="170"/>
      <c r="D634" s="492"/>
      <c r="E634" s="493"/>
      <c r="F634" s="160"/>
      <c r="G634" s="493"/>
      <c r="H634" s="161"/>
      <c r="I634" s="161"/>
      <c r="J634" s="492"/>
      <c r="K634" s="494"/>
      <c r="L634" s="124"/>
      <c r="M634" s="494"/>
      <c r="N634" s="124"/>
    </row>
    <row r="635" spans="2:14" outlineLevel="1" x14ac:dyDescent="0.25">
      <c r="B635" s="159"/>
      <c r="C635" s="170"/>
      <c r="D635" s="492"/>
      <c r="E635" s="493"/>
      <c r="F635" s="160"/>
      <c r="G635" s="493"/>
      <c r="H635" s="161"/>
      <c r="I635" s="161"/>
      <c r="J635" s="492"/>
      <c r="K635" s="494"/>
      <c r="L635" s="124"/>
      <c r="M635" s="494"/>
      <c r="N635" s="124"/>
    </row>
    <row r="636" spans="2:14" outlineLevel="1" x14ac:dyDescent="0.25">
      <c r="B636" s="159"/>
      <c r="C636" s="170"/>
      <c r="D636" s="492"/>
      <c r="E636" s="493"/>
      <c r="F636" s="160"/>
      <c r="G636" s="493"/>
      <c r="H636" s="161"/>
      <c r="I636" s="161"/>
      <c r="J636" s="492"/>
      <c r="K636" s="494"/>
      <c r="L636" s="124"/>
      <c r="M636" s="494"/>
      <c r="N636" s="124"/>
    </row>
    <row r="637" spans="2:14" outlineLevel="1" x14ac:dyDescent="0.25">
      <c r="B637" s="159"/>
      <c r="C637" s="170"/>
      <c r="D637" s="492"/>
      <c r="E637" s="493"/>
      <c r="F637" s="160"/>
      <c r="G637" s="493"/>
      <c r="H637" s="161"/>
      <c r="I637" s="161"/>
      <c r="J637" s="492"/>
      <c r="K637" s="494"/>
      <c r="L637" s="124"/>
      <c r="M637" s="494"/>
      <c r="N637" s="124"/>
    </row>
    <row r="638" spans="2:14" outlineLevel="1" x14ac:dyDescent="0.25">
      <c r="B638" s="159"/>
      <c r="C638" s="170"/>
      <c r="D638" s="492"/>
      <c r="E638" s="493"/>
      <c r="F638" s="160"/>
      <c r="G638" s="493"/>
      <c r="H638" s="161"/>
      <c r="I638" s="161"/>
      <c r="J638" s="492"/>
      <c r="K638" s="494"/>
      <c r="L638" s="124"/>
      <c r="M638" s="494"/>
      <c r="N638" s="124"/>
    </row>
    <row r="639" spans="2:14" x14ac:dyDescent="0.25">
      <c r="C639" s="173" t="s">
        <v>61</v>
      </c>
      <c r="E639" s="76"/>
      <c r="F639" s="76"/>
      <c r="G639" s="76"/>
      <c r="H639" s="76"/>
      <c r="I639" s="76"/>
      <c r="K639" s="76"/>
      <c r="L639" s="76"/>
      <c r="M639" s="76"/>
      <c r="N639" s="76"/>
    </row>
    <row r="640" spans="2:14" outlineLevel="1" x14ac:dyDescent="0.25">
      <c r="B640" s="2">
        <f>'ЕФЕКТИВНІСТЬ І півріччя 2020'!B261</f>
        <v>224</v>
      </c>
      <c r="C640" s="164" t="str">
        <f>'ЕФЕКТИВНІСТЬ І півріччя 2020'!C261</f>
        <v xml:space="preserve">Білозерський окружний суд </v>
      </c>
      <c r="E640" s="157">
        <f>'ЕФЕКТИВНІСТЬ І півріччя 2020'!K261</f>
        <v>6213.8967299999995</v>
      </c>
      <c r="F640" s="158">
        <f>'ЕФЕКТИВНІСТЬ І півріччя 2020'!E261</f>
        <v>582.6925</v>
      </c>
      <c r="G640" s="157">
        <f>'ЕФЕКТИВНІСТЬ І півріччя 2020'!N261</f>
        <v>6.1</v>
      </c>
      <c r="H640" s="64">
        <f>'ЕФЕКТИВНІСТЬ І півріччя 2020'!R261</f>
        <v>-0.16999999999999998</v>
      </c>
      <c r="I640" s="64">
        <f>'ЕФЕКТИВНІСТЬ І півріччя 2020'!Q261</f>
        <v>-0.44999999999999996</v>
      </c>
      <c r="K640" s="23">
        <f>'ЕФЕКТИВНІСТЬ І півріччя 2020'!U261</f>
        <v>0</v>
      </c>
      <c r="L640" s="111">
        <f>'ЕФЕКТИВНІСТЬ І півріччя 2020'!V261</f>
        <v>0</v>
      </c>
      <c r="M640" s="23" t="str">
        <f>'ЕФЕКТИВНІСТЬ І півріччя 2020'!W261</f>
        <v>ВВ</v>
      </c>
      <c r="N640" s="17">
        <f>'ЕФЕКТИВНІСТЬ І півріччя 2020'!X261</f>
        <v>0</v>
      </c>
    </row>
    <row r="641" spans="2:14" outlineLevel="1" x14ac:dyDescent="0.25">
      <c r="B641" s="2">
        <f>'ЕФЕКТИВНІСТЬ І півріччя 2020'!B262</f>
        <v>225</v>
      </c>
      <c r="C641" s="164" t="str">
        <f>'ЕФЕКТИВНІСТЬ І півріччя 2020'!C262</f>
        <v xml:space="preserve">Великолепетиський окружний суд </v>
      </c>
      <c r="E641" s="157">
        <f>'ЕФЕКТИВНІСТЬ І півріччя 2020'!K262</f>
        <v>9317.4194200000002</v>
      </c>
      <c r="F641" s="158">
        <f>'ЕФЕКТИВНІСТЬ І півріччя 2020'!E262</f>
        <v>660.09310000000005</v>
      </c>
      <c r="G641" s="157">
        <f>'ЕФЕКТИВНІСТЬ І півріччя 2020'!N262</f>
        <v>6.4</v>
      </c>
      <c r="H641" s="64">
        <f>'ЕФЕКТИВНІСТЬ І півріччя 2020'!R262</f>
        <v>-0.33999999999999997</v>
      </c>
      <c r="I641" s="64">
        <f>'ЕФЕКТИВНІСТЬ І півріччя 2020'!Q262</f>
        <v>-0.69</v>
      </c>
      <c r="K641" s="23">
        <f>'ЕФЕКТИВНІСТЬ І півріччя 2020'!U262</f>
        <v>0</v>
      </c>
      <c r="L641" s="111">
        <f>'ЕФЕКТИВНІСТЬ І півріччя 2020'!V262</f>
        <v>0</v>
      </c>
      <c r="M641" s="23" t="str">
        <f>'ЕФЕКТИВНІСТЬ І півріччя 2020'!W262</f>
        <v>ВВ</v>
      </c>
      <c r="N641" s="17">
        <f>'ЕФЕКТИВНІСТЬ І півріччя 2020'!X262</f>
        <v>0</v>
      </c>
    </row>
    <row r="642" spans="2:14" outlineLevel="1" x14ac:dyDescent="0.25">
      <c r="B642" s="2">
        <f>'ЕФЕКТИВНІСТЬ І півріччя 2020'!B263</f>
        <v>226</v>
      </c>
      <c r="C642" s="164" t="str">
        <f>'ЕФЕКТИВНІСТЬ І півріччя 2020'!C263</f>
        <v xml:space="preserve">Великоолександрівський окружний суд </v>
      </c>
      <c r="E642" s="157">
        <f>'ЕФЕКТИВНІСТЬ І півріччя 2020'!K263</f>
        <v>8788.5963000000011</v>
      </c>
      <c r="F642" s="158">
        <f>'ЕФЕКТИВНІСТЬ І півріччя 2020'!E263</f>
        <v>749.26859999999999</v>
      </c>
      <c r="G642" s="157">
        <f>'ЕФЕКТИВНІСТЬ І півріччя 2020'!N263</f>
        <v>5</v>
      </c>
      <c r="H642" s="64">
        <f>'ЕФЕКТИВНІСТЬ І півріччя 2020'!R263</f>
        <v>7.0000000000000007E-2</v>
      </c>
      <c r="I642" s="64">
        <f>'ЕФЕКТИВНІСТЬ І півріччя 2020'!Q263</f>
        <v>-0.23999999999999996</v>
      </c>
      <c r="K642" s="23">
        <f>'ЕФЕКТИВНІСТЬ І півріччя 2020'!U263</f>
        <v>0</v>
      </c>
      <c r="L642" s="111">
        <f>'ЕФЕКТИВНІСТЬ І півріччя 2020'!V263</f>
        <v>0</v>
      </c>
      <c r="M642" s="23">
        <f>'ЕФЕКТИВНІСТЬ І півріччя 2020'!W263</f>
        <v>0</v>
      </c>
      <c r="N642" s="17" t="str">
        <f>'ЕФЕКТИВНІСТЬ І півріччя 2020'!X263</f>
        <v>ВА</v>
      </c>
    </row>
    <row r="643" spans="2:14" outlineLevel="1" x14ac:dyDescent="0.25">
      <c r="B643" s="2">
        <f>'ЕФЕКТИВНІСТЬ І півріччя 2020'!B264</f>
        <v>227</v>
      </c>
      <c r="C643" s="164" t="str">
        <f>'ЕФЕКТИВНІСТЬ І півріччя 2020'!C264</f>
        <v xml:space="preserve">Генічеський окружний суд </v>
      </c>
      <c r="E643" s="157">
        <f>'ЕФЕКТИВНІСТЬ І півріччя 2020'!K264</f>
        <v>9575.5494299999991</v>
      </c>
      <c r="F643" s="158">
        <f>'ЕФЕКТИВНІСТЬ І півріччя 2020'!E264</f>
        <v>1096.0135</v>
      </c>
      <c r="G643" s="157">
        <f>'ЕФЕКТИВНІСТЬ І півріччя 2020'!N264</f>
        <v>7</v>
      </c>
      <c r="H643" s="64">
        <f>'ЕФЕКТИВНІСТЬ І півріччя 2020'!R264</f>
        <v>0.3</v>
      </c>
      <c r="I643" s="64">
        <f>'ЕФЕКТИВНІСТЬ І півріччя 2020'!Q264</f>
        <v>-1.67</v>
      </c>
      <c r="K643" s="23">
        <f>'ЕФЕКТИВНІСТЬ І півріччя 2020'!U264</f>
        <v>0</v>
      </c>
      <c r="L643" s="111">
        <f>'ЕФЕКТИВНІСТЬ І півріччя 2020'!V264</f>
        <v>0</v>
      </c>
      <c r="M643" s="23">
        <f>'ЕФЕКТИВНІСТЬ І півріччя 2020'!W264</f>
        <v>0</v>
      </c>
      <c r="N643" s="17" t="str">
        <f>'ЕФЕКТИВНІСТЬ І півріччя 2020'!X264</f>
        <v>ВА</v>
      </c>
    </row>
    <row r="644" spans="2:14" outlineLevel="1" x14ac:dyDescent="0.25">
      <c r="B644" s="2">
        <f>'ЕФЕКТИВНІСТЬ І півріччя 2020'!B265</f>
        <v>228</v>
      </c>
      <c r="C644" s="164" t="str">
        <f>'ЕФЕКТИВНІСТЬ І півріччя 2020'!C265</f>
        <v>Голопристанський окружний суд</v>
      </c>
      <c r="E644" s="157">
        <f>'ЕФЕКТИВНІСТЬ І півріччя 2020'!K265</f>
        <v>11453.825500000001</v>
      </c>
      <c r="F644" s="158">
        <f>'ЕФЕКТИВНІСТЬ І півріччя 2020'!E265</f>
        <v>1389.2811999999999</v>
      </c>
      <c r="G644" s="157">
        <f>'ЕФЕКТИВНІСТЬ І півріччя 2020'!N265</f>
        <v>11</v>
      </c>
      <c r="H644" s="64">
        <f>'ЕФЕКТИВНІСТЬ І півріччя 2020'!R265</f>
        <v>0.15999999999999998</v>
      </c>
      <c r="I644" s="64">
        <f>'ЕФЕКТИВНІСТЬ І півріччя 2020'!Q265</f>
        <v>-0.89</v>
      </c>
      <c r="K644" s="23">
        <f>'ЕФЕКТИВНІСТЬ І півріччя 2020'!U265</f>
        <v>0</v>
      </c>
      <c r="L644" s="111">
        <f>'ЕФЕКТИВНІСТЬ І півріччя 2020'!V265</f>
        <v>0</v>
      </c>
      <c r="M644" s="23">
        <f>'ЕФЕКТИВНІСТЬ І півріччя 2020'!W265</f>
        <v>0</v>
      </c>
      <c r="N644" s="17" t="str">
        <f>'ЕФЕКТИВНІСТЬ І півріччя 2020'!X265</f>
        <v>ВА</v>
      </c>
    </row>
    <row r="645" spans="2:14" outlineLevel="1" x14ac:dyDescent="0.25">
      <c r="B645" s="2">
        <f>'ЕФЕКТИВНІСТЬ І півріччя 2020'!B266</f>
        <v>229</v>
      </c>
      <c r="C645" s="164" t="str">
        <f>'ЕФЕКТИВНІСТЬ І півріччя 2020'!C266</f>
        <v xml:space="preserve">Каховський окружний суд </v>
      </c>
      <c r="E645" s="157">
        <f>'ЕФЕКТИВНІСТЬ І півріччя 2020'!K266</f>
        <v>10270.638060000001</v>
      </c>
      <c r="F645" s="158">
        <f>'ЕФЕКТИВНІСТЬ І півріччя 2020'!E266</f>
        <v>1147.2671</v>
      </c>
      <c r="G645" s="157">
        <f>'ЕФЕКТИВНІСТЬ І півріччя 2020'!N266</f>
        <v>9</v>
      </c>
      <c r="H645" s="64">
        <f>'ЕФЕКТИВНІСТЬ І півріччя 2020'!R266</f>
        <v>0.10999999999999999</v>
      </c>
      <c r="I645" s="64">
        <f>'ЕФЕКТИВНІСТЬ І півріччя 2020'!Q266</f>
        <v>-0.76</v>
      </c>
      <c r="K645" s="23">
        <f>'ЕФЕКТИВНІСТЬ І півріччя 2020'!U266</f>
        <v>0</v>
      </c>
      <c r="L645" s="111">
        <f>'ЕФЕКТИВНІСТЬ І півріччя 2020'!V266</f>
        <v>0</v>
      </c>
      <c r="M645" s="23">
        <f>'ЕФЕКТИВНІСТЬ І півріччя 2020'!W266</f>
        <v>0</v>
      </c>
      <c r="N645" s="17" t="str">
        <f>'ЕФЕКТИВНІСТЬ І півріччя 2020'!X266</f>
        <v>ВА</v>
      </c>
    </row>
    <row r="646" spans="2:14" outlineLevel="1" x14ac:dyDescent="0.25">
      <c r="B646" s="2">
        <f>'ЕФЕКТИВНІСТЬ І півріччя 2020'!B267</f>
        <v>230</v>
      </c>
      <c r="C646" s="164" t="str">
        <f>'ЕФЕКТИВНІСТЬ І півріччя 2020'!C267</f>
        <v xml:space="preserve">Новокаховський окружний суд </v>
      </c>
      <c r="E646" s="157">
        <f>'ЕФЕКТИВНІСТЬ І півріччя 2020'!K267</f>
        <v>11087.30041</v>
      </c>
      <c r="F646" s="158">
        <f>'ЕФЕКТИВНІСТЬ І півріччя 2020'!E267</f>
        <v>1352.5037</v>
      </c>
      <c r="G646" s="157">
        <f>'ЕФЕКТИВНІСТЬ І півріччя 2020'!N267</f>
        <v>9.9</v>
      </c>
      <c r="H646" s="64">
        <f>'ЕФЕКТИВНІСТЬ І півріччя 2020'!R267</f>
        <v>0.21999999999999997</v>
      </c>
      <c r="I646" s="64">
        <f>'ЕФЕКТИВНІСТЬ І півріччя 2020'!Q267</f>
        <v>-0.83</v>
      </c>
      <c r="K646" s="23">
        <f>'ЕФЕКТИВНІСТЬ І півріччя 2020'!U267</f>
        <v>0</v>
      </c>
      <c r="L646" s="111">
        <f>'ЕФЕКТИВНІСТЬ І півріччя 2020'!V267</f>
        <v>0</v>
      </c>
      <c r="M646" s="23">
        <f>'ЕФЕКТИВНІСТЬ І півріччя 2020'!W267</f>
        <v>0</v>
      </c>
      <c r="N646" s="17" t="str">
        <f>'ЕФЕКТИВНІСТЬ І півріччя 2020'!X267</f>
        <v>ВА</v>
      </c>
    </row>
    <row r="647" spans="2:14" outlineLevel="1" x14ac:dyDescent="0.25">
      <c r="B647" s="2">
        <f>'ЕФЕКТИВНІСТЬ І півріччя 2020'!B268</f>
        <v>231</v>
      </c>
      <c r="C647" s="164" t="str">
        <f>'ЕФЕКТИВНІСТЬ І півріччя 2020'!C268</f>
        <v>Окружний суд міста Херсона</v>
      </c>
      <c r="E647" s="157">
        <f>'ЕФЕКТИВНІСТЬ І півріччя 2020'!K268</f>
        <v>30544.001970000001</v>
      </c>
      <c r="F647" s="158">
        <f>'ЕФЕКТИВНІСТЬ І півріччя 2020'!E268</f>
        <v>4041.1676000000002</v>
      </c>
      <c r="G647" s="157">
        <f>'ЕФЕКТИВНІСТЬ І півріччя 2020'!N268</f>
        <v>27.7</v>
      </c>
      <c r="H647" s="64">
        <f>'ЕФЕКТИВНІСТЬ І півріччя 2020'!R268</f>
        <v>0.31</v>
      </c>
      <c r="I647" s="64">
        <f>'ЕФЕКТИВНІСТЬ І півріччя 2020'!Q268</f>
        <v>-1.6800000000000002</v>
      </c>
      <c r="K647" s="23">
        <f>'ЕФЕКТИВНІСТЬ І півріччя 2020'!U268</f>
        <v>0</v>
      </c>
      <c r="L647" s="111">
        <f>'ЕФЕКТИВНІСТЬ І півріччя 2020'!V268</f>
        <v>0</v>
      </c>
      <c r="M647" s="23">
        <f>'ЕФЕКТИВНІСТЬ І півріччя 2020'!W268</f>
        <v>0</v>
      </c>
      <c r="N647" s="17" t="str">
        <f>'ЕФЕКТИВНІСТЬ І півріччя 2020'!X268</f>
        <v>ВА</v>
      </c>
    </row>
    <row r="648" spans="2:14" outlineLevel="1" x14ac:dyDescent="0.25">
      <c r="B648" s="2">
        <f>'ЕФЕКТИВНІСТЬ І півріччя 2020'!B269</f>
        <v>232</v>
      </c>
      <c r="C648" s="164" t="str">
        <f>'ЕФЕКТИВНІСТЬ І півріччя 2020'!C269</f>
        <v xml:space="preserve">Скадовський окружний суд </v>
      </c>
      <c r="E648" s="157">
        <f>'ЕФЕКТИВНІСТЬ І півріччя 2020'!K269</f>
        <v>9178.5678700000008</v>
      </c>
      <c r="F648" s="158">
        <f>'ЕФЕКТИВНІСТЬ І півріччя 2020'!E269</f>
        <v>888.78840000000002</v>
      </c>
      <c r="G648" s="157">
        <f>'ЕФЕКТИВНІСТЬ І півріччя 2020'!N269</f>
        <v>11</v>
      </c>
      <c r="H648" s="64">
        <f>'ЕФЕКТИВНІСТЬ І півріччя 2020'!R269</f>
        <v>-0.22000000000000003</v>
      </c>
      <c r="I648" s="64">
        <f>'ЕФЕКТИВНІСТЬ І півріччя 2020'!Q269</f>
        <v>-0.86</v>
      </c>
      <c r="J648" s="495"/>
      <c r="K648" s="23">
        <f>'ЕФЕКТИВНІСТЬ І півріччя 2020'!U269</f>
        <v>0</v>
      </c>
      <c r="L648" s="111">
        <f>'ЕФЕКТИВНІСТЬ І півріччя 2020'!V269</f>
        <v>0</v>
      </c>
      <c r="M648" s="23" t="str">
        <f>'ЕФЕКТИВНІСТЬ І півріччя 2020'!W269</f>
        <v>ВВ</v>
      </c>
      <c r="N648" s="17">
        <f>'ЕФЕКТИВНІСТЬ І півріччя 2020'!X269</f>
        <v>0</v>
      </c>
    </row>
    <row r="649" spans="2:14" outlineLevel="1" x14ac:dyDescent="0.25">
      <c r="B649" s="159"/>
      <c r="C649" s="170"/>
      <c r="D649" s="492"/>
      <c r="E649" s="493"/>
      <c r="F649" s="160"/>
      <c r="G649" s="493"/>
      <c r="H649" s="161"/>
      <c r="I649" s="161"/>
      <c r="J649" s="492"/>
      <c r="K649" s="494"/>
      <c r="L649" s="124"/>
      <c r="M649" s="494"/>
      <c r="N649" s="124"/>
    </row>
    <row r="650" spans="2:14" outlineLevel="1" x14ac:dyDescent="0.25">
      <c r="B650" s="159"/>
      <c r="C650" s="170"/>
      <c r="D650" s="492"/>
      <c r="E650" s="493"/>
      <c r="F650" s="160"/>
      <c r="G650" s="493"/>
      <c r="H650" s="161"/>
      <c r="I650" s="161"/>
      <c r="J650" s="492"/>
      <c r="K650" s="494"/>
      <c r="L650" s="124"/>
      <c r="M650" s="494"/>
      <c r="N650" s="124"/>
    </row>
    <row r="651" spans="2:14" outlineLevel="1" x14ac:dyDescent="0.25">
      <c r="B651" s="159"/>
      <c r="C651" s="170"/>
      <c r="D651" s="492"/>
      <c r="E651" s="493"/>
      <c r="F651" s="160"/>
      <c r="G651" s="493"/>
      <c r="H651" s="161"/>
      <c r="I651" s="161"/>
      <c r="J651" s="492"/>
      <c r="K651" s="494"/>
      <c r="L651" s="124"/>
      <c r="M651" s="494"/>
      <c r="N651" s="124"/>
    </row>
    <row r="652" spans="2:14" outlineLevel="1" x14ac:dyDescent="0.25">
      <c r="B652" s="159"/>
      <c r="C652" s="170"/>
      <c r="D652" s="492"/>
      <c r="E652" s="493"/>
      <c r="F652" s="160"/>
      <c r="G652" s="493"/>
      <c r="H652" s="161"/>
      <c r="I652" s="161"/>
      <c r="J652" s="492"/>
      <c r="K652" s="494"/>
      <c r="L652" s="124"/>
      <c r="M652" s="494"/>
      <c r="N652" s="124"/>
    </row>
    <row r="653" spans="2:14" outlineLevel="1" x14ac:dyDescent="0.25">
      <c r="B653" s="159"/>
      <c r="C653" s="170"/>
      <c r="D653" s="492"/>
      <c r="E653" s="493"/>
      <c r="F653" s="160"/>
      <c r="G653" s="493"/>
      <c r="H653" s="161"/>
      <c r="I653" s="161"/>
      <c r="J653" s="492"/>
      <c r="K653" s="494"/>
      <c r="L653" s="124"/>
      <c r="M653" s="494"/>
      <c r="N653" s="124"/>
    </row>
    <row r="654" spans="2:14" outlineLevel="1" x14ac:dyDescent="0.25">
      <c r="B654" s="159"/>
      <c r="C654" s="170"/>
      <c r="D654" s="492"/>
      <c r="E654" s="493"/>
      <c r="F654" s="160"/>
      <c r="G654" s="493"/>
      <c r="H654" s="161"/>
      <c r="I654" s="161"/>
      <c r="J654" s="492"/>
      <c r="K654" s="494"/>
      <c r="L654" s="124"/>
      <c r="M654" s="494"/>
      <c r="N654" s="124"/>
    </row>
    <row r="655" spans="2:14" outlineLevel="1" x14ac:dyDescent="0.25">
      <c r="B655" s="159"/>
      <c r="C655" s="170"/>
      <c r="D655" s="492"/>
      <c r="E655" s="493"/>
      <c r="F655" s="160"/>
      <c r="G655" s="493"/>
      <c r="H655" s="161"/>
      <c r="I655" s="161"/>
      <c r="J655" s="492"/>
      <c r="K655" s="494"/>
      <c r="L655" s="124"/>
      <c r="M655" s="494"/>
      <c r="N655" s="124"/>
    </row>
    <row r="656" spans="2:14" outlineLevel="1" x14ac:dyDescent="0.25">
      <c r="B656" s="159"/>
      <c r="C656" s="170"/>
      <c r="D656" s="492"/>
      <c r="E656" s="493"/>
      <c r="F656" s="160"/>
      <c r="G656" s="493"/>
      <c r="H656" s="161"/>
      <c r="I656" s="161"/>
      <c r="J656" s="492"/>
      <c r="K656" s="494"/>
      <c r="L656" s="124"/>
      <c r="M656" s="494"/>
      <c r="N656" s="124"/>
    </row>
    <row r="657" spans="2:14" outlineLevel="1" x14ac:dyDescent="0.25">
      <c r="B657" s="159"/>
      <c r="C657" s="170"/>
      <c r="D657" s="492"/>
      <c r="E657" s="493"/>
      <c r="F657" s="160"/>
      <c r="G657" s="493"/>
      <c r="H657" s="161"/>
      <c r="I657" s="161"/>
      <c r="J657" s="492"/>
      <c r="K657" s="494"/>
      <c r="L657" s="124"/>
      <c r="M657" s="494"/>
      <c r="N657" s="124"/>
    </row>
    <row r="658" spans="2:14" outlineLevel="1" x14ac:dyDescent="0.25">
      <c r="B658" s="159"/>
      <c r="C658" s="170"/>
      <c r="D658" s="492"/>
      <c r="E658" s="493"/>
      <c r="F658" s="160"/>
      <c r="G658" s="493"/>
      <c r="H658" s="161"/>
      <c r="I658" s="161"/>
      <c r="J658" s="492"/>
      <c r="K658" s="494"/>
      <c r="L658" s="124"/>
      <c r="M658" s="494"/>
      <c r="N658" s="124"/>
    </row>
    <row r="659" spans="2:14" outlineLevel="1" x14ac:dyDescent="0.25">
      <c r="B659" s="159"/>
      <c r="C659" s="170"/>
      <c r="D659" s="492"/>
      <c r="E659" s="493"/>
      <c r="F659" s="160"/>
      <c r="G659" s="493"/>
      <c r="H659" s="161"/>
      <c r="I659" s="161"/>
      <c r="J659" s="492"/>
      <c r="K659" s="494"/>
      <c r="L659" s="124"/>
      <c r="M659" s="494"/>
      <c r="N659" s="124"/>
    </row>
    <row r="660" spans="2:14" x14ac:dyDescent="0.25">
      <c r="C660" s="173" t="s">
        <v>62</v>
      </c>
      <c r="E660" s="76"/>
      <c r="F660" s="76"/>
      <c r="G660" s="76"/>
      <c r="H660" s="76"/>
      <c r="I660" s="76"/>
      <c r="K660" s="76"/>
      <c r="L660" s="76"/>
      <c r="M660" s="76"/>
      <c r="N660" s="76"/>
    </row>
    <row r="661" spans="2:14" outlineLevel="1" x14ac:dyDescent="0.25">
      <c r="B661" s="2">
        <f>'ЕФЕКТИВНІСТЬ І півріччя 2020'!B270</f>
        <v>233</v>
      </c>
      <c r="C661" s="164" t="str">
        <f>'ЕФЕКТИВНІСТЬ І півріччя 2020'!C270</f>
        <v>Дунаєвецький окружний суд</v>
      </c>
      <c r="E661" s="157">
        <f>'ЕФЕКТИВНІСТЬ І півріччя 2020'!K270</f>
        <v>5444.4454300000007</v>
      </c>
      <c r="F661" s="158">
        <f>'ЕФЕКТИВНІСТЬ І півріччя 2020'!E270</f>
        <v>538.25850000000003</v>
      </c>
      <c r="G661" s="157">
        <f>'ЕФЕКТИВНІСТЬ І півріччя 2020'!N270</f>
        <v>3</v>
      </c>
      <c r="H661" s="64">
        <f>'ЕФЕКТИВНІСТЬ І півріччя 2020'!R270</f>
        <v>0.32999999999999996</v>
      </c>
      <c r="I661" s="64">
        <f>'ЕФЕКТИВНІСТЬ І півріччя 2020'!Q270</f>
        <v>-0.22999999999999993</v>
      </c>
      <c r="K661" s="23">
        <f>'ЕФЕКТИВНІСТЬ І півріччя 2020'!U270</f>
        <v>0</v>
      </c>
      <c r="L661" s="111">
        <f>'ЕФЕКТИВНІСТЬ І півріччя 2020'!V270</f>
        <v>0</v>
      </c>
      <c r="M661" s="23">
        <f>'ЕФЕКТИВНІСТЬ І півріччя 2020'!W270</f>
        <v>0</v>
      </c>
      <c r="N661" s="17" t="str">
        <f>'ЕФЕКТИВНІСТЬ І півріччя 2020'!X270</f>
        <v>ВА</v>
      </c>
    </row>
    <row r="662" spans="2:14" outlineLevel="1" x14ac:dyDescent="0.25">
      <c r="B662" s="2">
        <f>'ЕФЕКТИВНІСТЬ І півріччя 2020'!B271</f>
        <v>234</v>
      </c>
      <c r="C662" s="164" t="str">
        <f>'ЕФЕКТИВНІСТЬ І півріччя 2020'!C271</f>
        <v>Ізяславський окружний суд</v>
      </c>
      <c r="E662" s="157">
        <f>'ЕФЕКТИВНІСТЬ І півріччя 2020'!K271</f>
        <v>11964.445459999999</v>
      </c>
      <c r="F662" s="158">
        <f>'ЕФЕКТИВНІСТЬ І півріччя 2020'!E271</f>
        <v>913.78620000000001</v>
      </c>
      <c r="G662" s="157">
        <f>'ЕФЕКТИВНІСТЬ І півріччя 2020'!N271</f>
        <v>10</v>
      </c>
      <c r="H662" s="64">
        <f>'ЕФЕКТИВНІСТЬ І півріччя 2020'!R271</f>
        <v>-0.33999999999999997</v>
      </c>
      <c r="I662" s="64">
        <f>'ЕФЕКТИВНІСТЬ І півріччя 2020'!Q271</f>
        <v>-1.1000000000000001</v>
      </c>
      <c r="K662" s="23">
        <f>'ЕФЕКТИВНІСТЬ І півріччя 2020'!U271</f>
        <v>0</v>
      </c>
      <c r="L662" s="111">
        <f>'ЕФЕКТИВНІСТЬ І півріччя 2020'!V271</f>
        <v>0</v>
      </c>
      <c r="M662" s="23" t="str">
        <f>'ЕФЕКТИВНІСТЬ І півріччя 2020'!W271</f>
        <v>ВВ</v>
      </c>
      <c r="N662" s="17">
        <f>'ЕФЕКТИВНІСТЬ І півріччя 2020'!X271</f>
        <v>0</v>
      </c>
    </row>
    <row r="663" spans="2:14" outlineLevel="1" x14ac:dyDescent="0.25">
      <c r="B663" s="2">
        <f>'ЕФЕКТИВНІСТЬ І півріччя 2020'!B272</f>
        <v>235</v>
      </c>
      <c r="C663" s="164" t="str">
        <f>'ЕФЕКТИВНІСТЬ І півріччя 2020'!C272</f>
        <v>Кам'янець-Подільський окружний суд</v>
      </c>
      <c r="E663" s="157">
        <f>'ЕФЕКТИВНІСТЬ І півріччя 2020'!K272</f>
        <v>17954.32675</v>
      </c>
      <c r="F663" s="158">
        <f>'ЕФЕКТИВНІСТЬ І півріччя 2020'!E272</f>
        <v>1488.5055</v>
      </c>
      <c r="G663" s="157">
        <f>'ЕФЕКТИВНІСТЬ І півріччя 2020'!N272</f>
        <v>17</v>
      </c>
      <c r="H663" s="64">
        <f>'ЕФЕКТИВНІСТЬ І півріччя 2020'!R272</f>
        <v>-0.30000000000000004</v>
      </c>
      <c r="I663" s="64">
        <f>'ЕФЕКТИВНІСТЬ І півріччя 2020'!Q272</f>
        <v>-0.65</v>
      </c>
      <c r="K663" s="23">
        <f>'ЕФЕКТИВНІСТЬ І півріччя 2020'!U272</f>
        <v>0</v>
      </c>
      <c r="L663" s="111">
        <f>'ЕФЕКТИВНІСТЬ І півріччя 2020'!V272</f>
        <v>0</v>
      </c>
      <c r="M663" s="23" t="str">
        <f>'ЕФЕКТИВНІСТЬ І півріччя 2020'!W272</f>
        <v>ВВ</v>
      </c>
      <c r="N663" s="17">
        <f>'ЕФЕКТИВНІСТЬ І півріччя 2020'!X272</f>
        <v>0</v>
      </c>
    </row>
    <row r="664" spans="2:14" outlineLevel="1" x14ac:dyDescent="0.25">
      <c r="B664" s="2">
        <f>'ЕФЕКТИВНІСТЬ І півріччя 2020'!B273</f>
        <v>236</v>
      </c>
      <c r="C664" s="164" t="str">
        <f>'ЕФЕКТИВНІСТЬ І півріччя 2020'!C273</f>
        <v>Летичівський окружний суд</v>
      </c>
      <c r="E664" s="157">
        <f>'ЕФЕКТИВНІСТЬ І півріччя 2020'!K273</f>
        <v>7711.0973899999999</v>
      </c>
      <c r="F664" s="158">
        <f>'ЕФЕКТИВНІСТЬ І півріччя 2020'!E273</f>
        <v>563.18470000000002</v>
      </c>
      <c r="G664" s="157">
        <f>'ЕФЕКТИВНІСТЬ І півріччя 2020'!N273</f>
        <v>5</v>
      </c>
      <c r="H664" s="64">
        <f>'ЕФЕКТИВНІСТЬ І півріччя 2020'!R273</f>
        <v>-0.26</v>
      </c>
      <c r="I664" s="64">
        <f>'ЕФЕКТИВНІСТЬ І півріччя 2020'!Q273</f>
        <v>-2.17</v>
      </c>
      <c r="K664" s="23">
        <f>'ЕФЕКТИВНІСТЬ І півріччя 2020'!U273</f>
        <v>0</v>
      </c>
      <c r="L664" s="111">
        <f>'ЕФЕКТИВНІСТЬ І півріччя 2020'!V273</f>
        <v>0</v>
      </c>
      <c r="M664" s="23" t="str">
        <f>'ЕФЕКТИВНІСТЬ І півріччя 2020'!W273</f>
        <v>ВВ</v>
      </c>
      <c r="N664" s="17">
        <f>'ЕФЕКТИВНІСТЬ І півріччя 2020'!X273</f>
        <v>0</v>
      </c>
    </row>
    <row r="665" spans="2:14" outlineLevel="1" x14ac:dyDescent="0.25">
      <c r="B665" s="2">
        <f>'ЕФЕКТИВНІСТЬ І півріччя 2020'!B274</f>
        <v>237</v>
      </c>
      <c r="C665" s="164" t="str">
        <f>'ЕФЕКТИВНІСТЬ І півріччя 2020'!C274</f>
        <v>Славутський окружний суд</v>
      </c>
      <c r="E665" s="157">
        <f>'ЕФЕКТИВНІСТЬ І півріччя 2020'!K274</f>
        <v>8959.8832700000003</v>
      </c>
      <c r="F665" s="158">
        <f>'ЕФЕКТИВНІСТЬ І півріччя 2020'!E274</f>
        <v>845.625</v>
      </c>
      <c r="G665" s="157">
        <f>'ЕФЕКТИВНІСТЬ І півріччя 2020'!N274</f>
        <v>7</v>
      </c>
      <c r="H665" s="64">
        <f>'ЕФЕКТИВНІСТЬ І півріччя 2020'!R274</f>
        <v>-2.0000000000000018E-2</v>
      </c>
      <c r="I665" s="64">
        <f>'ЕФЕКТИВНІСТЬ І півріччя 2020'!Q274</f>
        <v>0</v>
      </c>
      <c r="K665" s="23" t="str">
        <f>'ЕФЕКТИВНІСТЬ І півріччя 2020'!U274</f>
        <v>АВ</v>
      </c>
      <c r="L665" s="111">
        <f>'ЕФЕКТИВНІСТЬ І півріччя 2020'!V274</f>
        <v>0</v>
      </c>
      <c r="M665" s="23">
        <f>'ЕФЕКТИВНІСТЬ І півріччя 2020'!W274</f>
        <v>0</v>
      </c>
      <c r="N665" s="17">
        <f>'ЕФЕКТИВНІСТЬ І півріччя 2020'!X274</f>
        <v>0</v>
      </c>
    </row>
    <row r="666" spans="2:14" outlineLevel="1" x14ac:dyDescent="0.25">
      <c r="B666" s="2">
        <f>'ЕФЕКТИВНІСТЬ І півріччя 2020'!B275</f>
        <v>238</v>
      </c>
      <c r="C666" s="164" t="str">
        <f>'ЕФЕКТИВНІСТЬ І півріччя 2020'!C275</f>
        <v>Староконстянтинівський окружний суд</v>
      </c>
      <c r="E666" s="157">
        <f>'ЕФЕКТИВНІСТЬ І півріччя 2020'!K275</f>
        <v>8761.1589899999999</v>
      </c>
      <c r="F666" s="158">
        <f>'ЕФЕКТИВНІСТЬ І півріччя 2020'!E275</f>
        <v>1046.1904</v>
      </c>
      <c r="G666" s="157">
        <f>'ЕФЕКТИВНІСТЬ І півріччя 2020'!N275</f>
        <v>7</v>
      </c>
      <c r="H666" s="64">
        <f>'ЕФЕКТИВНІСТЬ І півріччя 2020'!R275</f>
        <v>0.27</v>
      </c>
      <c r="I666" s="64">
        <f>'ЕФЕКТИВНІСТЬ І півріччя 2020'!Q275</f>
        <v>-0.79999999999999993</v>
      </c>
      <c r="K666" s="23">
        <f>'ЕФЕКТИВНІСТЬ І півріччя 2020'!U275</f>
        <v>0</v>
      </c>
      <c r="L666" s="111">
        <f>'ЕФЕКТИВНІСТЬ І півріччя 2020'!V275</f>
        <v>0</v>
      </c>
      <c r="M666" s="23">
        <f>'ЕФЕКТИВНІСТЬ І півріччя 2020'!W275</f>
        <v>0</v>
      </c>
      <c r="N666" s="17" t="str">
        <f>'ЕФЕКТИВНІСТЬ І півріччя 2020'!X275</f>
        <v>ВА</v>
      </c>
    </row>
    <row r="667" spans="2:14" outlineLevel="1" x14ac:dyDescent="0.25">
      <c r="B667" s="2">
        <f>'ЕФЕКТИВНІСТЬ І півріччя 2020'!B276</f>
        <v>239</v>
      </c>
      <c r="C667" s="164" t="str">
        <f>'ЕФЕКТИВНІСТЬ І півріччя 2020'!C276</f>
        <v>Хмельницький окружний суд</v>
      </c>
      <c r="E667" s="157">
        <f>'ЕФЕКТИВНІСТЬ І півріччя 2020'!K276</f>
        <v>35321.86838</v>
      </c>
      <c r="F667" s="158">
        <f>'ЕФЕКТИВНІСТЬ І півріччя 2020'!E276</f>
        <v>4973.5628999999999</v>
      </c>
      <c r="G667" s="157">
        <f>'ЕФЕКТИВНІСТЬ І півріччя 2020'!N276</f>
        <v>32.299999999999997</v>
      </c>
      <c r="H667" s="64">
        <f>'ЕФЕКТИВНІСТЬ І півріччя 2020'!R276</f>
        <v>0.38</v>
      </c>
      <c r="I667" s="64">
        <f>'ЕФЕКТИВНІСТЬ І півріччя 2020'!Q276</f>
        <v>-0.43</v>
      </c>
      <c r="K667" s="23">
        <f>'ЕФЕКТИВНІСТЬ І півріччя 2020'!U276</f>
        <v>0</v>
      </c>
      <c r="L667" s="111">
        <f>'ЕФЕКТИВНІСТЬ І півріччя 2020'!V276</f>
        <v>0</v>
      </c>
      <c r="M667" s="23">
        <f>'ЕФЕКТИВНІСТЬ І півріччя 2020'!W276</f>
        <v>0</v>
      </c>
      <c r="N667" s="17" t="str">
        <f>'ЕФЕКТИВНІСТЬ І півріччя 2020'!X276</f>
        <v>ВА</v>
      </c>
    </row>
    <row r="668" spans="2:14" outlineLevel="1" x14ac:dyDescent="0.25">
      <c r="B668" s="2">
        <f>'ЕФЕКТИВНІСТЬ І півріччя 2020'!B277</f>
        <v>240</v>
      </c>
      <c r="C668" s="164" t="str">
        <f>'ЕФЕКТИВНІСТЬ І півріччя 2020'!C277</f>
        <v>Шепетівський окружний суд</v>
      </c>
      <c r="E668" s="157">
        <f>'ЕФЕКТИВНІСТЬ І півріччя 2020'!K277</f>
        <v>11967.270919999999</v>
      </c>
      <c r="F668" s="158">
        <f>'ЕФЕКТИВНІСТЬ І півріччя 2020'!E277</f>
        <v>1018.7809999999999</v>
      </c>
      <c r="G668" s="157">
        <f>'ЕФЕКТИВНІСТЬ І півріччя 2020'!N277</f>
        <v>11</v>
      </c>
      <c r="H668" s="64">
        <f>'ЕФЕКТИВНІСТЬ І півріччя 2020'!R277</f>
        <v>-0.24</v>
      </c>
      <c r="I668" s="64">
        <f>'ЕФЕКТИВНІСТЬ І півріччя 2020'!Q277</f>
        <v>-3.0000000000000034E-2</v>
      </c>
      <c r="J668" s="495"/>
      <c r="K668" s="23">
        <f>'ЕФЕКТИВНІСТЬ І півріччя 2020'!U277</f>
        <v>0</v>
      </c>
      <c r="L668" s="111">
        <f>'ЕФЕКТИВНІСТЬ І півріччя 2020'!V277</f>
        <v>0</v>
      </c>
      <c r="M668" s="23" t="str">
        <f>'ЕФЕКТИВНІСТЬ І півріччя 2020'!W277</f>
        <v>ВВ</v>
      </c>
      <c r="N668" s="17">
        <f>'ЕФЕКТИВНІСТЬ І півріччя 2020'!X277</f>
        <v>0</v>
      </c>
    </row>
    <row r="669" spans="2:14" outlineLevel="1" x14ac:dyDescent="0.25">
      <c r="B669" s="2">
        <f>'ЕФЕКТИВНІСТЬ І півріччя 2020'!B278</f>
        <v>241</v>
      </c>
      <c r="C669" s="164" t="str">
        <f>'ЕФЕКТИВНІСТЬ І півріччя 2020'!C278</f>
        <v>Ярмолинецький окружний суд</v>
      </c>
      <c r="E669" s="157">
        <f>'ЕФЕКТИВНІСТЬ І півріччя 2020'!K278</f>
        <v>11262.19657</v>
      </c>
      <c r="F669" s="158">
        <f>'ЕФЕКТИВНІСТЬ І півріччя 2020'!E278</f>
        <v>895.22350000000006</v>
      </c>
      <c r="G669" s="157">
        <f>'ЕФЕКТИВНІСТЬ І півріччя 2020'!N278</f>
        <v>10</v>
      </c>
      <c r="H669" s="64">
        <f>'ЕФЕКТИВНІСТЬ І півріччя 2020'!R278</f>
        <v>-0.32</v>
      </c>
      <c r="I669" s="64">
        <f>'ЕФЕКТИВНІСТЬ І півріччя 2020'!Q278</f>
        <v>-0.31</v>
      </c>
      <c r="J669" s="495"/>
      <c r="K669" s="23">
        <f>'ЕФЕКТИВНІСТЬ І півріччя 2020'!U278</f>
        <v>0</v>
      </c>
      <c r="L669" s="111">
        <f>'ЕФЕКТИВНІСТЬ І півріччя 2020'!V278</f>
        <v>0</v>
      </c>
      <c r="M669" s="23" t="str">
        <f>'ЕФЕКТИВНІСТЬ І півріччя 2020'!W278</f>
        <v>ВВ</v>
      </c>
      <c r="N669" s="17">
        <f>'ЕФЕКТИВНІСТЬ І півріччя 2020'!X278</f>
        <v>0</v>
      </c>
    </row>
    <row r="670" spans="2:14" outlineLevel="1" x14ac:dyDescent="0.25">
      <c r="B670" s="159"/>
      <c r="C670" s="170"/>
      <c r="D670" s="492"/>
      <c r="E670" s="493"/>
      <c r="F670" s="160"/>
      <c r="G670" s="493"/>
      <c r="H670" s="161"/>
      <c r="I670" s="161"/>
      <c r="J670" s="492"/>
      <c r="K670" s="494"/>
      <c r="L670" s="124"/>
      <c r="M670" s="494"/>
      <c r="N670" s="124"/>
    </row>
    <row r="671" spans="2:14" outlineLevel="1" x14ac:dyDescent="0.25">
      <c r="B671" s="159"/>
      <c r="C671" s="170"/>
      <c r="D671" s="492"/>
      <c r="E671" s="493"/>
      <c r="F671" s="160"/>
      <c r="G671" s="493"/>
      <c r="H671" s="161"/>
      <c r="I671" s="161"/>
      <c r="J671" s="492"/>
      <c r="K671" s="494"/>
      <c r="L671" s="124"/>
      <c r="M671" s="494"/>
      <c r="N671" s="124"/>
    </row>
    <row r="672" spans="2:14" outlineLevel="1" x14ac:dyDescent="0.25">
      <c r="B672" s="159"/>
      <c r="C672" s="170"/>
      <c r="D672" s="492"/>
      <c r="E672" s="493"/>
      <c r="F672" s="160"/>
      <c r="G672" s="493"/>
      <c r="H672" s="161"/>
      <c r="I672" s="161"/>
      <c r="J672" s="492"/>
      <c r="K672" s="494"/>
      <c r="L672" s="124"/>
      <c r="M672" s="494"/>
      <c r="N672" s="124"/>
    </row>
    <row r="673" spans="2:14" outlineLevel="1" x14ac:dyDescent="0.25">
      <c r="B673" s="159"/>
      <c r="C673" s="170"/>
      <c r="D673" s="492"/>
      <c r="E673" s="493"/>
      <c r="F673" s="160"/>
      <c r="G673" s="493"/>
      <c r="H673" s="161"/>
      <c r="I673" s="161"/>
      <c r="J673" s="492"/>
      <c r="K673" s="494"/>
      <c r="L673" s="124"/>
      <c r="M673" s="494"/>
      <c r="N673" s="124"/>
    </row>
    <row r="674" spans="2:14" outlineLevel="1" x14ac:dyDescent="0.25">
      <c r="B674" s="159"/>
      <c r="C674" s="170"/>
      <c r="D674" s="492"/>
      <c r="E674" s="493"/>
      <c r="F674" s="160"/>
      <c r="G674" s="493"/>
      <c r="H674" s="161"/>
      <c r="I674" s="161"/>
      <c r="J674" s="492"/>
      <c r="K674" s="494"/>
      <c r="L674" s="124"/>
      <c r="M674" s="494"/>
      <c r="N674" s="124"/>
    </row>
    <row r="675" spans="2:14" outlineLevel="1" x14ac:dyDescent="0.25">
      <c r="B675" s="159"/>
      <c r="C675" s="170"/>
      <c r="D675" s="492"/>
      <c r="E675" s="493"/>
      <c r="F675" s="160"/>
      <c r="G675" s="493"/>
      <c r="H675" s="161"/>
      <c r="I675" s="161"/>
      <c r="J675" s="492"/>
      <c r="K675" s="494"/>
      <c r="L675" s="124"/>
      <c r="M675" s="494"/>
      <c r="N675" s="124"/>
    </row>
    <row r="676" spans="2:14" outlineLevel="1" x14ac:dyDescent="0.25">
      <c r="B676" s="159"/>
      <c r="C676" s="170"/>
      <c r="D676" s="492"/>
      <c r="E676" s="493"/>
      <c r="F676" s="160"/>
      <c r="G676" s="493"/>
      <c r="H676" s="161"/>
      <c r="I676" s="161"/>
      <c r="J676" s="492"/>
      <c r="K676" s="494"/>
      <c r="L676" s="124"/>
      <c r="M676" s="494"/>
      <c r="N676" s="124"/>
    </row>
    <row r="677" spans="2:14" outlineLevel="1" x14ac:dyDescent="0.25">
      <c r="B677" s="159"/>
      <c r="C677" s="170"/>
      <c r="D677" s="492"/>
      <c r="E677" s="493"/>
      <c r="F677" s="160"/>
      <c r="G677" s="493"/>
      <c r="H677" s="161"/>
      <c r="I677" s="161"/>
      <c r="J677" s="492"/>
      <c r="K677" s="494"/>
      <c r="L677" s="124"/>
      <c r="M677" s="494"/>
      <c r="N677" s="124"/>
    </row>
    <row r="678" spans="2:14" outlineLevel="1" x14ac:dyDescent="0.25">
      <c r="B678" s="159"/>
      <c r="C678" s="170"/>
      <c r="D678" s="492"/>
      <c r="E678" s="493"/>
      <c r="F678" s="160"/>
      <c r="G678" s="493"/>
      <c r="H678" s="161"/>
      <c r="I678" s="161"/>
      <c r="J678" s="492"/>
      <c r="K678" s="494"/>
      <c r="L678" s="124"/>
      <c r="M678" s="494"/>
      <c r="N678" s="124"/>
    </row>
    <row r="679" spans="2:14" outlineLevel="1" x14ac:dyDescent="0.25">
      <c r="B679" s="159"/>
      <c r="C679" s="170"/>
      <c r="D679" s="492"/>
      <c r="E679" s="493"/>
      <c r="F679" s="160"/>
      <c r="G679" s="493"/>
      <c r="H679" s="161"/>
      <c r="I679" s="161"/>
      <c r="J679" s="492"/>
      <c r="K679" s="494"/>
      <c r="L679" s="124"/>
      <c r="M679" s="494"/>
      <c r="N679" s="124"/>
    </row>
    <row r="680" spans="2:14" outlineLevel="1" x14ac:dyDescent="0.25">
      <c r="B680" s="159"/>
      <c r="C680" s="170"/>
      <c r="D680" s="492"/>
      <c r="E680" s="493"/>
      <c r="F680" s="160"/>
      <c r="G680" s="493"/>
      <c r="H680" s="161"/>
      <c r="I680" s="161"/>
      <c r="J680" s="492"/>
      <c r="K680" s="494"/>
      <c r="L680" s="124"/>
      <c r="M680" s="494"/>
      <c r="N680" s="124"/>
    </row>
    <row r="681" spans="2:14" outlineLevel="1" x14ac:dyDescent="0.25">
      <c r="B681" s="159"/>
      <c r="C681" s="170"/>
      <c r="D681" s="492"/>
      <c r="E681" s="493"/>
      <c r="F681" s="160"/>
      <c r="G681" s="493"/>
      <c r="H681" s="161"/>
      <c r="I681" s="161"/>
      <c r="J681" s="492"/>
      <c r="K681" s="494"/>
      <c r="L681" s="124"/>
      <c r="M681" s="494"/>
      <c r="N681" s="124"/>
    </row>
    <row r="682" spans="2:14" x14ac:dyDescent="0.25">
      <c r="C682" s="173" t="s">
        <v>63</v>
      </c>
      <c r="E682" s="76"/>
      <c r="F682" s="76"/>
      <c r="G682" s="76"/>
      <c r="H682" s="76"/>
      <c r="I682" s="76"/>
      <c r="K682" s="76"/>
      <c r="L682" s="76"/>
      <c r="M682" s="76"/>
      <c r="N682" s="76"/>
    </row>
    <row r="683" spans="2:14" outlineLevel="1" x14ac:dyDescent="0.25">
      <c r="B683" s="2">
        <f>'ЕФЕКТИВНІСТЬ І півріччя 2020'!B279</f>
        <v>242</v>
      </c>
      <c r="C683" s="164" t="str">
        <f>'ЕФЕКТИВНІСТЬ І півріччя 2020'!C279</f>
        <v>Звенигородський окружний суд</v>
      </c>
      <c r="E683" s="157">
        <f>'ЕФЕКТИВНІСТЬ І півріччя 2020'!K279</f>
        <v>14250.271060000001</v>
      </c>
      <c r="F683" s="158">
        <f>'ЕФЕКТИВНІСТЬ І півріччя 2020'!E279</f>
        <v>720.65560000000005</v>
      </c>
      <c r="G683" s="157">
        <f>'ЕФЕКТИВНІСТЬ І півріччя 2020'!N279</f>
        <v>9.9</v>
      </c>
      <c r="H683" s="64">
        <f>'ЕФЕКТИВНІСТЬ І півріччя 2020'!R279</f>
        <v>-0.87</v>
      </c>
      <c r="I683" s="64">
        <f>'ЕФЕКТИВНІСТЬ І півріччя 2020'!Q279</f>
        <v>-1.25</v>
      </c>
      <c r="K683" s="23">
        <f>'ЕФЕКТИВНІСТЬ І півріччя 2020'!U279</f>
        <v>0</v>
      </c>
      <c r="L683" s="111">
        <f>'ЕФЕКТИВНІСТЬ І півріччя 2020'!V279</f>
        <v>0</v>
      </c>
      <c r="M683" s="23" t="str">
        <f>'ЕФЕКТИВНІСТЬ І півріччя 2020'!W279</f>
        <v>ВВ</v>
      </c>
      <c r="N683" s="17">
        <f>'ЕФЕКТИВНІСТЬ І півріччя 2020'!X279</f>
        <v>0</v>
      </c>
    </row>
    <row r="684" spans="2:14" outlineLevel="1" x14ac:dyDescent="0.25">
      <c r="B684" s="2">
        <f>'ЕФЕКТИВНІСТЬ І півріччя 2020'!B280</f>
        <v>243</v>
      </c>
      <c r="C684" s="164" t="str">
        <f>'ЕФЕКТИВНІСТЬ І півріччя 2020'!C280</f>
        <v>Золотоніський окружний суд</v>
      </c>
      <c r="E684" s="157">
        <f>'ЕФЕКТИВНІСТЬ І півріччя 2020'!K280</f>
        <v>9873.0899000000009</v>
      </c>
      <c r="F684" s="158">
        <f>'ЕФЕКТИВНІСТЬ І півріччя 2020'!E280</f>
        <v>1222.3145999999999</v>
      </c>
      <c r="G684" s="157">
        <f>'ЕФЕКТИВНІСТЬ І півріччя 2020'!N280</f>
        <v>6.5</v>
      </c>
      <c r="H684" s="64">
        <f>'ЕФЕКТИВНІСТЬ І півріччя 2020'!R280</f>
        <v>0.51</v>
      </c>
      <c r="I684" s="64">
        <f>'ЕФЕКТИВНІСТЬ І півріччя 2020'!Q280</f>
        <v>-1.06</v>
      </c>
      <c r="K684" s="23">
        <f>'ЕФЕКТИВНІСТЬ І півріччя 2020'!U280</f>
        <v>0</v>
      </c>
      <c r="L684" s="111">
        <f>'ЕФЕКТИВНІСТЬ І півріччя 2020'!V280</f>
        <v>0</v>
      </c>
      <c r="M684" s="23">
        <f>'ЕФЕКТИВНІСТЬ І півріччя 2020'!W280</f>
        <v>0</v>
      </c>
      <c r="N684" s="17" t="str">
        <f>'ЕФЕКТИВНІСТЬ І півріччя 2020'!X280</f>
        <v>ВА</v>
      </c>
    </row>
    <row r="685" spans="2:14" outlineLevel="1" x14ac:dyDescent="0.25">
      <c r="B685" s="2">
        <f>'ЕФЕКТИВНІСТЬ І півріччя 2020'!B281</f>
        <v>244</v>
      </c>
      <c r="C685" s="164" t="str">
        <f>'ЕФЕКТИВНІСТЬ І півріччя 2020'!C281</f>
        <v>Канівський окружний суд</v>
      </c>
      <c r="E685" s="157">
        <f>'ЕФЕКТИВНІСТЬ І півріччя 2020'!K281</f>
        <v>5625.8935999999994</v>
      </c>
      <c r="F685" s="158">
        <f>'ЕФЕКТИВНІСТЬ І півріччя 2020'!E281</f>
        <v>387.43130000000002</v>
      </c>
      <c r="G685" s="157">
        <f>'ЕФЕКТИВНІСТЬ І півріччя 2020'!N281</f>
        <v>1.3</v>
      </c>
      <c r="H685" s="64">
        <f>'ЕФЕКТИВНІСТЬ І півріччя 2020'!R281</f>
        <v>0.7</v>
      </c>
      <c r="I685" s="64">
        <f>'ЕФЕКТИВНІСТЬ І півріччя 2020'!Q281</f>
        <v>-0.58000000000000007</v>
      </c>
      <c r="K685" s="23">
        <f>'ЕФЕКТИВНІСТЬ І півріччя 2020'!U281</f>
        <v>0</v>
      </c>
      <c r="L685" s="111">
        <f>'ЕФЕКТИВНІСТЬ І півріччя 2020'!V281</f>
        <v>0</v>
      </c>
      <c r="M685" s="23">
        <f>'ЕФЕКТИВНІСТЬ І півріччя 2020'!W281</f>
        <v>0</v>
      </c>
      <c r="N685" s="17" t="str">
        <f>'ЕФЕКТИВНІСТЬ І півріччя 2020'!X281</f>
        <v>ВА</v>
      </c>
    </row>
    <row r="686" spans="2:14" outlineLevel="1" x14ac:dyDescent="0.25">
      <c r="B686" s="2">
        <f>'ЕФЕКТИВНІСТЬ І півріччя 2020'!B282</f>
        <v>245</v>
      </c>
      <c r="C686" s="164" t="str">
        <f>'ЕФЕКТИВНІСТЬ І півріччя 2020'!C282</f>
        <v>Корсунь-Шевченківський окружний суд</v>
      </c>
      <c r="E686" s="157">
        <f>'ЕФЕКТИВНІСТЬ І півріччя 2020'!K282</f>
        <v>6276.68559</v>
      </c>
      <c r="F686" s="158">
        <f>'ЕФЕКТИВНІСТЬ І півріччя 2020'!E282</f>
        <v>448.51220000000001</v>
      </c>
      <c r="G686" s="157">
        <f>'ЕФЕКТИВНІСТЬ І півріччя 2020'!N282</f>
        <v>5</v>
      </c>
      <c r="H686" s="64">
        <f>'ЕФЕКТИВНІСТЬ І півріччя 2020'!R282</f>
        <v>-0.41000000000000003</v>
      </c>
      <c r="I686" s="64">
        <f>'ЕФЕКТИВНІСТЬ І півріччя 2020'!Q282</f>
        <v>-1.8399999999999999</v>
      </c>
      <c r="K686" s="23">
        <f>'ЕФЕКТИВНІСТЬ І півріччя 2020'!U282</f>
        <v>0</v>
      </c>
      <c r="L686" s="111">
        <f>'ЕФЕКТИВНІСТЬ І півріччя 2020'!V282</f>
        <v>0</v>
      </c>
      <c r="M686" s="23" t="str">
        <f>'ЕФЕКТИВНІСТЬ І півріччя 2020'!W282</f>
        <v>ВВ</v>
      </c>
      <c r="N686" s="17">
        <f>'ЕФЕКТИВНІСТЬ І півріччя 2020'!X282</f>
        <v>0</v>
      </c>
    </row>
    <row r="687" spans="2:14" outlineLevel="1" x14ac:dyDescent="0.25">
      <c r="B687" s="2">
        <f>'ЕФЕКТИВНІСТЬ І півріччя 2020'!B283</f>
        <v>246</v>
      </c>
      <c r="C687" s="164" t="str">
        <f>'ЕФЕКТИВНІСТЬ І півріччя 2020'!C283</f>
        <v>Монастирищенський окружний суд</v>
      </c>
      <c r="E687" s="157">
        <f>'ЕФЕКТИВНІСТЬ І півріччя 2020'!K283</f>
        <v>9708.2998599999992</v>
      </c>
      <c r="F687" s="158">
        <f>'ЕФЕКТИВНІСТЬ І півріччя 2020'!E283</f>
        <v>617.77260000000001</v>
      </c>
      <c r="G687" s="157">
        <f>'ЕФЕКТИВНІСТЬ І півріччя 2020'!N283</f>
        <v>6.4</v>
      </c>
      <c r="H687" s="64">
        <f>'ЕФЕКТИВНІСТЬ І півріччя 2020'!R283</f>
        <v>-0.48</v>
      </c>
      <c r="I687" s="64">
        <f>'ЕФЕКТИВНІСТЬ І півріччя 2020'!Q283</f>
        <v>-0.84</v>
      </c>
      <c r="K687" s="23">
        <f>'ЕФЕКТИВНІСТЬ І півріччя 2020'!U283</f>
        <v>0</v>
      </c>
      <c r="L687" s="111">
        <f>'ЕФЕКТИВНІСТЬ І півріччя 2020'!V283</f>
        <v>0</v>
      </c>
      <c r="M687" s="23" t="str">
        <f>'ЕФЕКТИВНІСТЬ І півріччя 2020'!W283</f>
        <v>ВВ</v>
      </c>
      <c r="N687" s="17">
        <f>'ЕФЕКТИВНІСТЬ І півріччя 2020'!X283</f>
        <v>0</v>
      </c>
    </row>
    <row r="688" spans="2:14" outlineLevel="1" x14ac:dyDescent="0.25">
      <c r="B688" s="2">
        <f>'ЕФЕКТИВНІСТЬ І півріччя 2020'!B284</f>
        <v>247</v>
      </c>
      <c r="C688" s="164" t="str">
        <f>'ЕФЕКТИВНІСТЬ І півріччя 2020'!C284</f>
        <v>Смілянський окружний суд</v>
      </c>
      <c r="E688" s="157">
        <f>'ЕФЕКТИВНІСТЬ І півріччя 2020'!K284</f>
        <v>10033.040469999998</v>
      </c>
      <c r="F688" s="158">
        <f>'ЕФЕКТИВНІСТЬ І півріччя 2020'!E284</f>
        <v>1558.8476000000001</v>
      </c>
      <c r="G688" s="157">
        <f>'ЕФЕКТИВНІСТЬ І півріччя 2020'!N284</f>
        <v>5.9</v>
      </c>
      <c r="H688" s="64">
        <f>'ЕФЕКТИВНІСТЬ І півріччя 2020'!R284</f>
        <v>1.03</v>
      </c>
      <c r="I688" s="64">
        <f>'ЕФЕКТИВНІСТЬ І півріччя 2020'!Q284</f>
        <v>-0.73</v>
      </c>
      <c r="K688" s="23">
        <f>'ЕФЕКТИВНІСТЬ І півріччя 2020'!U284</f>
        <v>0</v>
      </c>
      <c r="L688" s="111">
        <f>'ЕФЕКТИВНІСТЬ І півріччя 2020'!V284</f>
        <v>0</v>
      </c>
      <c r="M688" s="23">
        <f>'ЕФЕКТИВНІСТЬ І півріччя 2020'!W284</f>
        <v>0</v>
      </c>
      <c r="N688" s="17" t="str">
        <f>'ЕФЕКТИВНІСТЬ І півріччя 2020'!X284</f>
        <v>ВА</v>
      </c>
    </row>
    <row r="689" spans="2:14" outlineLevel="1" x14ac:dyDescent="0.25">
      <c r="B689" s="2">
        <f>'ЕФЕКТИВНІСТЬ І півріччя 2020'!B285</f>
        <v>248</v>
      </c>
      <c r="C689" s="164" t="str">
        <f>'ЕФЕКТИВНІСТЬ І півріччя 2020'!C285</f>
        <v>Тальнівський окружний суд</v>
      </c>
      <c r="E689" s="157">
        <f>'ЕФЕКТИВНІСТЬ І півріччя 2020'!K285</f>
        <v>7020.4734500000004</v>
      </c>
      <c r="F689" s="158">
        <f>'ЕФЕКТИВНІСТЬ І півріччя 2020'!E285</f>
        <v>475.7106</v>
      </c>
      <c r="G689" s="157">
        <f>'ЕФЕКТИВНІСТЬ І півріччя 2020'!N285</f>
        <v>6</v>
      </c>
      <c r="H689" s="64">
        <f>'ЕФЕКТИВНІСТЬ І півріччя 2020'!R285</f>
        <v>-0.51999999999999991</v>
      </c>
      <c r="I689" s="64">
        <f>'ЕФЕКТИВНІСТЬ І півріччя 2020'!Q285</f>
        <v>-0.24</v>
      </c>
      <c r="K689" s="23">
        <f>'ЕФЕКТИВНІСТЬ І півріччя 2020'!U285</f>
        <v>0</v>
      </c>
      <c r="L689" s="111">
        <f>'ЕФЕКТИВНІСТЬ І півріччя 2020'!V285</f>
        <v>0</v>
      </c>
      <c r="M689" s="23" t="str">
        <f>'ЕФЕКТИВНІСТЬ І півріччя 2020'!W285</f>
        <v>ВВ</v>
      </c>
      <c r="N689" s="17">
        <f>'ЕФЕКТИВНІСТЬ І півріччя 2020'!X285</f>
        <v>0</v>
      </c>
    </row>
    <row r="690" spans="2:14" outlineLevel="1" x14ac:dyDescent="0.25">
      <c r="B690" s="2">
        <f>'ЕФЕКТИВНІСТЬ І півріччя 2020'!B286</f>
        <v>249</v>
      </c>
      <c r="C690" s="164" t="str">
        <f>'ЕФЕКТИВНІСТЬ І півріччя 2020'!C286</f>
        <v>Уманський окружний суд</v>
      </c>
      <c r="E690" s="157">
        <f>'ЕФЕКТИВНІСТЬ І півріччя 2020'!K286</f>
        <v>9173.6090599999989</v>
      </c>
      <c r="F690" s="158">
        <f>'ЕФЕКТИВНІСТЬ І півріччя 2020'!E286</f>
        <v>985.39520000000005</v>
      </c>
      <c r="G690" s="157">
        <f>'ЕФЕКТИВНІСТЬ І півріччя 2020'!N286</f>
        <v>7.3</v>
      </c>
      <c r="H690" s="64">
        <f>'ЕФЕКТИВНІСТЬ І півріччя 2020'!R286</f>
        <v>0.14000000000000001</v>
      </c>
      <c r="I690" s="64">
        <f>'ЕФЕКТИВНІСТЬ І півріччя 2020'!Q286</f>
        <v>-1.7400000000000002</v>
      </c>
      <c r="K690" s="23">
        <f>'ЕФЕКТИВНІСТЬ І півріччя 2020'!U286</f>
        <v>0</v>
      </c>
      <c r="L690" s="111">
        <f>'ЕФЕКТИВНІСТЬ І півріччя 2020'!V286</f>
        <v>0</v>
      </c>
      <c r="M690" s="23">
        <f>'ЕФЕКТИВНІСТЬ І півріччя 2020'!W286</f>
        <v>0</v>
      </c>
      <c r="N690" s="17" t="str">
        <f>'ЕФЕКТИВНІСТЬ І півріччя 2020'!X286</f>
        <v>ВА</v>
      </c>
    </row>
    <row r="691" spans="2:14" outlineLevel="1" x14ac:dyDescent="0.25">
      <c r="B691" s="2">
        <f>'ЕФЕКТИВНІСТЬ І півріччя 2020'!B287</f>
        <v>250</v>
      </c>
      <c r="C691" s="164" t="str">
        <f>'ЕФЕКТИВНІСТЬ І півріччя 2020'!C287</f>
        <v>Черкаський окружний суд</v>
      </c>
      <c r="E691" s="157">
        <f>'ЕФЕКТИВНІСТЬ І півріччя 2020'!K287</f>
        <v>38494.666239999999</v>
      </c>
      <c r="F691" s="158">
        <f>'ЕФЕКТИВНІСТЬ І півріччя 2020'!E287</f>
        <v>4740.9722000000002</v>
      </c>
      <c r="G691" s="157">
        <f>'ЕФЕКТИВНІСТЬ І півріччя 2020'!N287</f>
        <v>28.3</v>
      </c>
      <c r="H691" s="64">
        <f>'ЕФЕКТИВНІСТЬ І півріччя 2020'!R287</f>
        <v>0.39999999999999997</v>
      </c>
      <c r="I691" s="64">
        <f>'ЕФЕКТИВНІСТЬ І півріччя 2020'!Q287</f>
        <v>-0.28000000000000003</v>
      </c>
      <c r="K691" s="23">
        <f>'ЕФЕКТИВНІСТЬ І півріччя 2020'!U287</f>
        <v>0</v>
      </c>
      <c r="L691" s="111">
        <f>'ЕФЕКТИВНІСТЬ І півріччя 2020'!V287</f>
        <v>0</v>
      </c>
      <c r="M691" s="23">
        <f>'ЕФЕКТИВНІСТЬ І півріччя 2020'!W287</f>
        <v>0</v>
      </c>
      <c r="N691" s="17" t="str">
        <f>'ЕФЕКТИВНІСТЬ І півріччя 2020'!X287</f>
        <v>ВА</v>
      </c>
    </row>
    <row r="692" spans="2:14" outlineLevel="1" x14ac:dyDescent="0.25">
      <c r="B692" s="159"/>
      <c r="C692" s="170"/>
      <c r="D692" s="492"/>
      <c r="E692" s="493"/>
      <c r="F692" s="160"/>
      <c r="G692" s="493"/>
      <c r="H692" s="161"/>
      <c r="I692" s="161"/>
      <c r="J692" s="492"/>
      <c r="K692" s="494"/>
      <c r="L692" s="124"/>
      <c r="M692" s="494"/>
      <c r="N692" s="124"/>
    </row>
    <row r="693" spans="2:14" outlineLevel="1" x14ac:dyDescent="0.25">
      <c r="B693" s="159"/>
      <c r="C693" s="170"/>
      <c r="D693" s="492"/>
      <c r="E693" s="493"/>
      <c r="F693" s="160"/>
      <c r="G693" s="493"/>
      <c r="H693" s="161"/>
      <c r="I693" s="161"/>
      <c r="J693" s="492"/>
      <c r="K693" s="494"/>
      <c r="L693" s="124"/>
      <c r="M693" s="494"/>
      <c r="N693" s="124"/>
    </row>
    <row r="694" spans="2:14" outlineLevel="1" x14ac:dyDescent="0.25">
      <c r="B694" s="159"/>
      <c r="C694" s="170"/>
      <c r="D694" s="492"/>
      <c r="E694" s="493"/>
      <c r="F694" s="160"/>
      <c r="G694" s="493"/>
      <c r="H694" s="161"/>
      <c r="I694" s="161"/>
      <c r="J694" s="492"/>
      <c r="K694" s="494"/>
      <c r="L694" s="124"/>
      <c r="M694" s="494"/>
      <c r="N694" s="124"/>
    </row>
    <row r="695" spans="2:14" outlineLevel="1" x14ac:dyDescent="0.25">
      <c r="B695" s="159"/>
      <c r="C695" s="170"/>
      <c r="D695" s="492"/>
      <c r="E695" s="493"/>
      <c r="F695" s="160"/>
      <c r="G695" s="493"/>
      <c r="H695" s="161"/>
      <c r="I695" s="161"/>
      <c r="J695" s="492"/>
      <c r="K695" s="494"/>
      <c r="L695" s="124"/>
      <c r="M695" s="494"/>
      <c r="N695" s="124"/>
    </row>
    <row r="696" spans="2:14" outlineLevel="1" x14ac:dyDescent="0.25">
      <c r="B696" s="159"/>
      <c r="C696" s="170"/>
      <c r="D696" s="492"/>
      <c r="E696" s="493"/>
      <c r="F696" s="160"/>
      <c r="G696" s="493"/>
      <c r="H696" s="161"/>
      <c r="I696" s="161"/>
      <c r="J696" s="492"/>
      <c r="K696" s="494"/>
      <c r="L696" s="124"/>
      <c r="M696" s="494"/>
      <c r="N696" s="124"/>
    </row>
    <row r="697" spans="2:14" outlineLevel="1" x14ac:dyDescent="0.25">
      <c r="B697" s="159"/>
      <c r="C697" s="170"/>
      <c r="D697" s="492"/>
      <c r="E697" s="493"/>
      <c r="F697" s="160"/>
      <c r="G697" s="493"/>
      <c r="H697" s="161"/>
      <c r="I697" s="161"/>
      <c r="J697" s="492"/>
      <c r="K697" s="494"/>
      <c r="L697" s="124"/>
      <c r="M697" s="494"/>
      <c r="N697" s="124"/>
    </row>
    <row r="698" spans="2:14" outlineLevel="1" x14ac:dyDescent="0.25">
      <c r="B698" s="159"/>
      <c r="C698" s="170"/>
      <c r="D698" s="492"/>
      <c r="E698" s="493"/>
      <c r="F698" s="160"/>
      <c r="G698" s="493"/>
      <c r="H698" s="161"/>
      <c r="I698" s="161"/>
      <c r="J698" s="492"/>
      <c r="K698" s="494"/>
      <c r="L698" s="124"/>
      <c r="M698" s="494"/>
      <c r="N698" s="124"/>
    </row>
    <row r="699" spans="2:14" outlineLevel="1" x14ac:dyDescent="0.25">
      <c r="B699" s="159"/>
      <c r="C699" s="170"/>
      <c r="D699" s="492"/>
      <c r="E699" s="493"/>
      <c r="F699" s="160"/>
      <c r="G699" s="493"/>
      <c r="H699" s="161"/>
      <c r="I699" s="161"/>
      <c r="J699" s="492"/>
      <c r="K699" s="494"/>
      <c r="L699" s="124"/>
      <c r="M699" s="494"/>
      <c r="N699" s="124"/>
    </row>
    <row r="700" spans="2:14" outlineLevel="1" x14ac:dyDescent="0.25">
      <c r="B700" s="159"/>
      <c r="C700" s="170"/>
      <c r="D700" s="492"/>
      <c r="E700" s="493"/>
      <c r="F700" s="160"/>
      <c r="G700" s="493"/>
      <c r="H700" s="161"/>
      <c r="I700" s="161"/>
      <c r="J700" s="492"/>
      <c r="K700" s="494"/>
      <c r="L700" s="124"/>
      <c r="M700" s="494"/>
      <c r="N700" s="124"/>
    </row>
    <row r="701" spans="2:14" outlineLevel="1" x14ac:dyDescent="0.25">
      <c r="B701" s="159"/>
      <c r="C701" s="170"/>
      <c r="D701" s="492"/>
      <c r="E701" s="493"/>
      <c r="F701" s="160"/>
      <c r="G701" s="493"/>
      <c r="H701" s="161"/>
      <c r="I701" s="161"/>
      <c r="J701" s="492"/>
      <c r="K701" s="494"/>
      <c r="L701" s="124"/>
      <c r="M701" s="494"/>
      <c r="N701" s="124"/>
    </row>
    <row r="702" spans="2:14" outlineLevel="1" x14ac:dyDescent="0.25">
      <c r="B702" s="159"/>
      <c r="C702" s="170"/>
      <c r="D702" s="492"/>
      <c r="E702" s="493"/>
      <c r="F702" s="160"/>
      <c r="G702" s="493"/>
      <c r="H702" s="161"/>
      <c r="I702" s="161"/>
      <c r="J702" s="492"/>
      <c r="K702" s="494"/>
      <c r="L702" s="124"/>
      <c r="M702" s="494"/>
      <c r="N702" s="124"/>
    </row>
    <row r="703" spans="2:14" outlineLevel="1" x14ac:dyDescent="0.25">
      <c r="B703" s="159"/>
      <c r="C703" s="170"/>
      <c r="D703" s="492"/>
      <c r="E703" s="493"/>
      <c r="F703" s="160"/>
      <c r="G703" s="493"/>
      <c r="H703" s="161"/>
      <c r="I703" s="161"/>
      <c r="J703" s="492"/>
      <c r="K703" s="494"/>
      <c r="L703" s="124"/>
      <c r="M703" s="494"/>
      <c r="N703" s="124"/>
    </row>
    <row r="704" spans="2:14" outlineLevel="1" x14ac:dyDescent="0.25">
      <c r="B704" s="159"/>
      <c r="C704" s="170"/>
      <c r="D704" s="492"/>
      <c r="E704" s="493"/>
      <c r="F704" s="160"/>
      <c r="G704" s="493"/>
      <c r="H704" s="161"/>
      <c r="I704" s="161"/>
      <c r="J704" s="492"/>
      <c r="K704" s="494"/>
      <c r="L704" s="124"/>
      <c r="M704" s="494"/>
      <c r="N704" s="124"/>
    </row>
    <row r="705" spans="2:14" outlineLevel="1" x14ac:dyDescent="0.25">
      <c r="B705" s="159"/>
      <c r="C705" s="170"/>
      <c r="D705" s="492"/>
      <c r="E705" s="493"/>
      <c r="F705" s="160"/>
      <c r="G705" s="493"/>
      <c r="H705" s="161"/>
      <c r="I705" s="161"/>
      <c r="J705" s="492"/>
      <c r="K705" s="494"/>
      <c r="L705" s="124"/>
      <c r="M705" s="494"/>
      <c r="N705" s="124"/>
    </row>
    <row r="706" spans="2:14" x14ac:dyDescent="0.25">
      <c r="C706" s="173" t="s">
        <v>64</v>
      </c>
      <c r="E706" s="76"/>
      <c r="F706" s="76"/>
      <c r="G706" s="76"/>
      <c r="H706" s="76"/>
      <c r="I706" s="76"/>
      <c r="K706" s="76"/>
      <c r="L706" s="76"/>
      <c r="M706" s="76"/>
      <c r="N706" s="76"/>
    </row>
    <row r="707" spans="2:14" ht="21" customHeight="1" outlineLevel="1" x14ac:dyDescent="0.25">
      <c r="B707" s="2">
        <f>'ЕФЕКТИВНІСТЬ І півріччя 2020'!B288</f>
        <v>251</v>
      </c>
      <c r="C707" s="164" t="str">
        <f>'ЕФЕКТИВНІСТЬ І півріччя 2020'!C288</f>
        <v>Вижницький окружний суд</v>
      </c>
      <c r="E707" s="157">
        <f>'ЕФЕКТИВНІСТЬ І півріччя 2020'!K288</f>
        <v>7824.6471500000007</v>
      </c>
      <c r="F707" s="158">
        <f>'ЕФЕКТИВНІСТЬ І півріччя 2020'!E288</f>
        <v>512.9316</v>
      </c>
      <c r="G707" s="157">
        <f>'ЕФЕКТИВНІСТЬ І півріччя 2020'!N288</f>
        <v>3.7</v>
      </c>
      <c r="H707" s="64">
        <f>'ЕФЕКТИВНІСТЬ І півріччя 2020'!R288</f>
        <v>-0.22</v>
      </c>
      <c r="I707" s="64">
        <f>'ЕФЕКТИВНІСТЬ І півріччя 2020'!Q288</f>
        <v>-0.78999999999999992</v>
      </c>
      <c r="K707" s="23">
        <f>'ЕФЕКТИВНІСТЬ І півріччя 2020'!U288</f>
        <v>0</v>
      </c>
      <c r="L707" s="111">
        <f>'ЕФЕКТИВНІСТЬ І півріччя 2020'!V288</f>
        <v>0</v>
      </c>
      <c r="M707" s="23" t="str">
        <f>'ЕФЕКТИВНІСТЬ І півріччя 2020'!W288</f>
        <v>ВВ</v>
      </c>
      <c r="N707" s="17">
        <f>'ЕФЕКТИВНІСТЬ І півріччя 2020'!X288</f>
        <v>0</v>
      </c>
    </row>
    <row r="708" spans="2:14" ht="21" customHeight="1" outlineLevel="1" x14ac:dyDescent="0.25">
      <c r="B708" s="2">
        <f>'ЕФЕКТИВНІСТЬ І півріччя 2020'!B289</f>
        <v>252</v>
      </c>
      <c r="C708" s="164" t="str">
        <f>'ЕФЕКТИВНІСТЬ І півріччя 2020'!C289</f>
        <v xml:space="preserve">Кіцманський окружний суд </v>
      </c>
      <c r="E708" s="157">
        <f>'ЕФЕКТИВНІСТЬ І півріччя 2020'!K289</f>
        <v>8164.3855399999993</v>
      </c>
      <c r="F708" s="158">
        <f>'ЕФЕКТИВНІСТЬ І півріччя 2020'!E289</f>
        <v>844.53539999999998</v>
      </c>
      <c r="G708" s="157">
        <f>'ЕФЕКТИВНІСТЬ І півріччя 2020'!N289</f>
        <v>7</v>
      </c>
      <c r="H708" s="64">
        <f>'ЕФЕКТИВНІСТЬ І півріччя 2020'!R289</f>
        <v>3.999999999999998E-2</v>
      </c>
      <c r="I708" s="64">
        <f>'ЕФЕКТИВНІСТЬ І півріччя 2020'!Q289</f>
        <v>0.20999999999999996</v>
      </c>
      <c r="K708" s="23">
        <f>'ЕФЕКТИВНІСТЬ І півріччя 2020'!U289</f>
        <v>0</v>
      </c>
      <c r="L708" s="111" t="str">
        <f>'ЕФЕКТИВНІСТЬ І півріччя 2020'!V289</f>
        <v>АА</v>
      </c>
      <c r="M708" s="23">
        <f>'ЕФЕКТИВНІСТЬ І півріччя 2020'!W289</f>
        <v>0</v>
      </c>
      <c r="N708" s="17">
        <f>'ЕФЕКТИВНІСТЬ І півріччя 2020'!X289</f>
        <v>0</v>
      </c>
    </row>
    <row r="709" spans="2:14" ht="21" customHeight="1" outlineLevel="1" x14ac:dyDescent="0.25">
      <c r="B709" s="2">
        <f>'ЕФЕКТИВНІСТЬ І півріччя 2020'!B290</f>
        <v>253</v>
      </c>
      <c r="C709" s="164" t="str">
        <f>'ЕФЕКТИВНІСТЬ І півріччя 2020'!C290</f>
        <v xml:space="preserve">Новоселицький окружний суд </v>
      </c>
      <c r="E709" s="157">
        <f>'ЕФЕКТИВНІСТЬ І півріччя 2020'!K290</f>
        <v>11806.632160000001</v>
      </c>
      <c r="F709" s="158">
        <f>'ЕФЕКТИВНІСТЬ І півріччя 2020'!E290</f>
        <v>850.97080000000005</v>
      </c>
      <c r="G709" s="157">
        <f>'ЕФЕКТИВНІСТЬ І півріччя 2020'!N290</f>
        <v>11</v>
      </c>
      <c r="H709" s="64">
        <f>'ЕФЕКТИВНІСТЬ І півріччя 2020'!R290</f>
        <v>-0.47</v>
      </c>
      <c r="I709" s="64">
        <f>'ЕФЕКТИВНІСТЬ І півріччя 2020'!Q290</f>
        <v>-0.65</v>
      </c>
      <c r="K709" s="23">
        <f>'ЕФЕКТИВНІСТЬ І півріччя 2020'!U290</f>
        <v>0</v>
      </c>
      <c r="L709" s="111">
        <f>'ЕФЕКТИВНІСТЬ І півріччя 2020'!V290</f>
        <v>0</v>
      </c>
      <c r="M709" s="23" t="str">
        <f>'ЕФЕКТИВНІСТЬ І півріччя 2020'!W290</f>
        <v>ВВ</v>
      </c>
      <c r="N709" s="17">
        <f>'ЕФЕКТИВНІСТЬ І півріччя 2020'!X290</f>
        <v>0</v>
      </c>
    </row>
    <row r="710" spans="2:14" ht="21" customHeight="1" outlineLevel="1" x14ac:dyDescent="0.25">
      <c r="B710" s="2">
        <f>'ЕФЕКТИВНІСТЬ І півріччя 2020'!B291</f>
        <v>254</v>
      </c>
      <c r="C710" s="164" t="str">
        <f>'ЕФЕКТИВНІСТЬ І півріччя 2020'!C291</f>
        <v>Окружний суд м.Чернівців</v>
      </c>
      <c r="E710" s="157">
        <f>'ЕФЕКТИВНІСТЬ І півріччя 2020'!K291</f>
        <v>26283.967390000002</v>
      </c>
      <c r="F710" s="158">
        <f>'ЕФЕКТИВНІСТЬ І півріччя 2020'!E291</f>
        <v>3027.3081000000002</v>
      </c>
      <c r="G710" s="157">
        <f>'ЕФЕКТИВНІСТЬ І півріччя 2020'!N291</f>
        <v>20.5</v>
      </c>
      <c r="H710" s="64">
        <f>'ЕФЕКТИВНІСТЬ І півріччя 2020'!R291</f>
        <v>0.25</v>
      </c>
      <c r="I710" s="64">
        <f>'ЕФЕКТИВНІСТЬ І півріччя 2020'!Q291</f>
        <v>-3.9999999999999966E-2</v>
      </c>
      <c r="K710" s="23">
        <f>'ЕФЕКТИВНІСТЬ І півріччя 2020'!U291</f>
        <v>0</v>
      </c>
      <c r="L710" s="111">
        <f>'ЕФЕКТИВНІСТЬ І півріччя 2020'!V291</f>
        <v>0</v>
      </c>
      <c r="M710" s="23">
        <f>'ЕФЕКТИВНІСТЬ І півріччя 2020'!W291</f>
        <v>0</v>
      </c>
      <c r="N710" s="17" t="str">
        <f>'ЕФЕКТИВНІСТЬ І півріччя 2020'!X291</f>
        <v>ВА</v>
      </c>
    </row>
    <row r="711" spans="2:14" ht="21" customHeight="1" outlineLevel="1" x14ac:dyDescent="0.25">
      <c r="B711" s="2">
        <f>'ЕФЕКТИВНІСТЬ І півріччя 2020'!B292</f>
        <v>255</v>
      </c>
      <c r="C711" s="164" t="str">
        <f>'ЕФЕКТИВНІСТЬ І півріччя 2020'!C292</f>
        <v xml:space="preserve">Сокирянський окружний суд </v>
      </c>
      <c r="E711" s="157">
        <f>'ЕФЕКТИВНІСТЬ І півріччя 2020'!K292</f>
        <v>8895.2645299999986</v>
      </c>
      <c r="F711" s="158">
        <f>'ЕФЕКТИВНІСТЬ І півріччя 2020'!E292</f>
        <v>714.73080000000004</v>
      </c>
      <c r="G711" s="157">
        <f>'ЕФЕКТИВНІСТЬ І півріччя 2020'!N292</f>
        <v>7</v>
      </c>
      <c r="H711" s="64">
        <f>'ЕФЕКТИВНІСТЬ І півріччя 2020'!R292</f>
        <v>-0.23</v>
      </c>
      <c r="I711" s="64">
        <f>'ЕФЕКТИВНІСТЬ І півріччя 2020'!Q292</f>
        <v>6.0000000000000012E-2</v>
      </c>
      <c r="K711" s="23" t="str">
        <f>'ЕФЕКТИВНІСТЬ І півріччя 2020'!U292</f>
        <v>АВ</v>
      </c>
      <c r="L711" s="111">
        <f>'ЕФЕКТИВНІСТЬ І півріччя 2020'!V292</f>
        <v>0</v>
      </c>
      <c r="M711" s="23">
        <f>'ЕФЕКТИВНІСТЬ І півріччя 2020'!W292</f>
        <v>0</v>
      </c>
      <c r="N711" s="17">
        <f>'ЕФЕКТИВНІСТЬ І півріччя 2020'!X292</f>
        <v>0</v>
      </c>
    </row>
    <row r="712" spans="2:14" ht="21" customHeight="1" outlineLevel="1" x14ac:dyDescent="0.25">
      <c r="B712" s="2">
        <f>'ЕФЕКТИВНІСТЬ І півріччя 2020'!B293</f>
        <v>256</v>
      </c>
      <c r="C712" s="164" t="str">
        <f>'ЕФЕКТИВНІСТЬ І півріччя 2020'!C293</f>
        <v xml:space="preserve">Сторожинецький окружний суд </v>
      </c>
      <c r="E712" s="157">
        <f>'ЕФЕКТИВНІСТЬ І півріччя 2020'!K293</f>
        <v>8461.1176799999994</v>
      </c>
      <c r="F712" s="158">
        <f>'ЕФЕКТИВНІСТЬ І півріччя 2020'!E293</f>
        <v>1140.212</v>
      </c>
      <c r="G712" s="157">
        <f>'ЕФЕКТИВНІСТЬ І півріччя 2020'!N293</f>
        <v>9</v>
      </c>
      <c r="H712" s="64">
        <f>'ЕФЕКТИВНІСТЬ І півріччя 2020'!R293</f>
        <v>0.22000000000000003</v>
      </c>
      <c r="I712" s="64">
        <f>'ЕФЕКТИВНІСТЬ І півріччя 2020'!Q293</f>
        <v>-0.54</v>
      </c>
      <c r="J712" s="495"/>
      <c r="K712" s="23">
        <f>'ЕФЕКТИВНІСТЬ І півріччя 2020'!U293</f>
        <v>0</v>
      </c>
      <c r="L712" s="111">
        <f>'ЕФЕКТИВНІСТЬ І півріччя 2020'!V293</f>
        <v>0</v>
      </c>
      <c r="M712" s="23">
        <f>'ЕФЕКТИВНІСТЬ І півріччя 2020'!W293</f>
        <v>0</v>
      </c>
      <c r="N712" s="17" t="str">
        <f>'ЕФЕКТИВНІСТЬ І півріччя 2020'!X293</f>
        <v>ВА</v>
      </c>
    </row>
    <row r="713" spans="2:14" ht="21" customHeight="1" outlineLevel="1" x14ac:dyDescent="0.25">
      <c r="B713" s="159"/>
      <c r="C713" s="170"/>
      <c r="D713" s="492"/>
      <c r="E713" s="493"/>
      <c r="F713" s="160"/>
      <c r="G713" s="493"/>
      <c r="H713" s="161"/>
      <c r="I713" s="161"/>
      <c r="J713" s="492"/>
      <c r="K713" s="494"/>
      <c r="L713" s="124"/>
      <c r="M713" s="494"/>
      <c r="N713" s="124"/>
    </row>
    <row r="714" spans="2:14" ht="21" customHeight="1" outlineLevel="1" x14ac:dyDescent="0.25">
      <c r="B714" s="159"/>
      <c r="C714" s="170"/>
      <c r="D714" s="492"/>
      <c r="E714" s="493"/>
      <c r="F714" s="160"/>
      <c r="G714" s="493"/>
      <c r="H714" s="161"/>
      <c r="I714" s="161"/>
      <c r="J714" s="492"/>
      <c r="K714" s="494"/>
      <c r="L714" s="124"/>
      <c r="M714" s="494"/>
      <c r="N714" s="124"/>
    </row>
    <row r="715" spans="2:14" ht="21" customHeight="1" outlineLevel="1" x14ac:dyDescent="0.25">
      <c r="B715" s="159"/>
      <c r="C715" s="170"/>
      <c r="D715" s="492"/>
      <c r="E715" s="493"/>
      <c r="F715" s="160"/>
      <c r="G715" s="493"/>
      <c r="H715" s="161"/>
      <c r="I715" s="161"/>
      <c r="J715" s="492"/>
      <c r="K715" s="494"/>
      <c r="L715" s="124"/>
      <c r="M715" s="494"/>
      <c r="N715" s="124"/>
    </row>
    <row r="716" spans="2:14" ht="21" customHeight="1" outlineLevel="1" x14ac:dyDescent="0.25">
      <c r="B716" s="159"/>
      <c r="C716" s="170"/>
      <c r="D716" s="492"/>
      <c r="E716" s="493"/>
      <c r="F716" s="160"/>
      <c r="G716" s="493"/>
      <c r="H716" s="161"/>
      <c r="I716" s="161"/>
      <c r="J716" s="492"/>
      <c r="K716" s="494"/>
      <c r="L716" s="124"/>
      <c r="M716" s="494"/>
      <c r="N716" s="124"/>
    </row>
    <row r="717" spans="2:14" ht="21" customHeight="1" outlineLevel="1" x14ac:dyDescent="0.25">
      <c r="B717" s="159"/>
      <c r="C717" s="170"/>
      <c r="D717" s="492"/>
      <c r="E717" s="493"/>
      <c r="F717" s="160"/>
      <c r="G717" s="493"/>
      <c r="H717" s="161"/>
      <c r="I717" s="161"/>
      <c r="J717" s="492"/>
      <c r="K717" s="494"/>
      <c r="L717" s="124"/>
      <c r="M717" s="494"/>
      <c r="N717" s="124"/>
    </row>
    <row r="718" spans="2:14" ht="21" customHeight="1" outlineLevel="1" x14ac:dyDescent="0.25">
      <c r="B718" s="159"/>
      <c r="C718" s="170"/>
      <c r="D718" s="492"/>
      <c r="E718" s="493"/>
      <c r="F718" s="160"/>
      <c r="G718" s="493"/>
      <c r="H718" s="161"/>
      <c r="I718" s="161"/>
      <c r="J718" s="492"/>
      <c r="K718" s="494"/>
      <c r="L718" s="124"/>
      <c r="M718" s="494"/>
      <c r="N718" s="124"/>
    </row>
    <row r="719" spans="2:14" ht="21" customHeight="1" outlineLevel="1" x14ac:dyDescent="0.25">
      <c r="B719" s="159"/>
      <c r="C719" s="170"/>
      <c r="D719" s="492"/>
      <c r="E719" s="493"/>
      <c r="F719" s="160"/>
      <c r="G719" s="493"/>
      <c r="H719" s="161"/>
      <c r="I719" s="161"/>
      <c r="J719" s="492"/>
      <c r="K719" s="494"/>
      <c r="L719" s="124"/>
      <c r="M719" s="494"/>
      <c r="N719" s="124"/>
    </row>
    <row r="720" spans="2:14" ht="21" customHeight="1" outlineLevel="1" x14ac:dyDescent="0.25">
      <c r="B720" s="159"/>
      <c r="C720" s="170"/>
      <c r="D720" s="492"/>
      <c r="E720" s="493"/>
      <c r="F720" s="160"/>
      <c r="G720" s="493"/>
      <c r="H720" s="161"/>
      <c r="I720" s="161"/>
      <c r="J720" s="492"/>
      <c r="K720" s="494"/>
      <c r="L720" s="124"/>
      <c r="M720" s="494"/>
      <c r="N720" s="124"/>
    </row>
    <row r="721" spans="2:14" ht="21" customHeight="1" outlineLevel="1" x14ac:dyDescent="0.25">
      <c r="B721" s="159"/>
      <c r="C721" s="170"/>
      <c r="D721" s="492"/>
      <c r="E721" s="493"/>
      <c r="F721" s="160"/>
      <c r="G721" s="493"/>
      <c r="H721" s="161"/>
      <c r="I721" s="161"/>
      <c r="J721" s="492"/>
      <c r="K721" s="494"/>
      <c r="L721" s="124"/>
      <c r="M721" s="494"/>
      <c r="N721" s="124"/>
    </row>
    <row r="722" spans="2:14" x14ac:dyDescent="0.25">
      <c r="C722" s="173" t="s">
        <v>65</v>
      </c>
      <c r="E722" s="76"/>
      <c r="F722" s="76"/>
      <c r="G722" s="76"/>
      <c r="H722" s="76"/>
      <c r="I722" s="76"/>
      <c r="K722" s="76"/>
      <c r="L722" s="76"/>
      <c r="M722" s="76"/>
      <c r="N722" s="76"/>
    </row>
    <row r="723" spans="2:14" outlineLevel="1" x14ac:dyDescent="0.25">
      <c r="B723" s="2">
        <f>'ЕФЕКТИВНІСТЬ І півріччя 2020'!B294</f>
        <v>257</v>
      </c>
      <c r="C723" s="164" t="str">
        <f>'ЕФЕКТИВНІСТЬ І півріччя 2020'!C294</f>
        <v>Бахмацький окружний суд</v>
      </c>
      <c r="E723" s="157">
        <f>'ЕФЕКТИВНІСТЬ І півріччя 2020'!K294</f>
        <v>5683.79547</v>
      </c>
      <c r="F723" s="158">
        <f>'ЕФЕКТИВНІСТЬ І півріччя 2020'!E294</f>
        <v>581.41129999999998</v>
      </c>
      <c r="G723" s="157">
        <f>'ЕФЕКТИВНІСТЬ І півріччя 2020'!N294</f>
        <v>4.5</v>
      </c>
      <c r="H723" s="64">
        <f>'ЕФЕКТИВНІСТЬ І півріччя 2020'!R294</f>
        <v>7.0000000000000007E-2</v>
      </c>
      <c r="I723" s="64">
        <f>'ЕФЕКТИВНІСТЬ І півріччя 2020'!Q294</f>
        <v>-0.36000000000000004</v>
      </c>
      <c r="K723" s="23">
        <f>'ЕФЕКТИВНІСТЬ І півріччя 2020'!U294</f>
        <v>0</v>
      </c>
      <c r="L723" s="111">
        <f>'ЕФЕКТИВНІСТЬ І півріччя 2020'!V294</f>
        <v>0</v>
      </c>
      <c r="M723" s="23">
        <f>'ЕФЕКТИВНІСТЬ І півріччя 2020'!W294</f>
        <v>0</v>
      </c>
      <c r="N723" s="17" t="str">
        <f>'ЕФЕКТИВНІСТЬ І півріччя 2020'!X294</f>
        <v>ВА</v>
      </c>
    </row>
    <row r="724" spans="2:14" outlineLevel="1" x14ac:dyDescent="0.25">
      <c r="B724" s="2">
        <f>'ЕФЕКТИВНІСТЬ І півріччя 2020'!B295</f>
        <v>258</v>
      </c>
      <c r="C724" s="164" t="str">
        <f>'ЕФЕКТИВНІСТЬ І півріччя 2020'!C295</f>
        <v>Ічнянський окружний суд</v>
      </c>
      <c r="E724" s="157">
        <f>'ЕФЕКТИВНІСТЬ І півріччя 2020'!K295</f>
        <v>4883.08482</v>
      </c>
      <c r="F724" s="158">
        <f>'ЕФЕКТИВНІСТЬ І півріччя 2020'!E295</f>
        <v>327.07080000000002</v>
      </c>
      <c r="G724" s="157">
        <f>'ЕФЕКТИВНІСТЬ І півріччя 2020'!N295</f>
        <v>4.5</v>
      </c>
      <c r="H724" s="64">
        <f>'ЕФЕКТИВНІСТЬ І півріччя 2020'!R295</f>
        <v>-0.55999999999999994</v>
      </c>
      <c r="I724" s="64">
        <f>'ЕФЕКТИВНІСТЬ І півріччя 2020'!Q295</f>
        <v>-0.2</v>
      </c>
      <c r="K724" s="23">
        <f>'ЕФЕКТИВНІСТЬ І півріччя 2020'!U295</f>
        <v>0</v>
      </c>
      <c r="L724" s="111">
        <f>'ЕФЕКТИВНІСТЬ І півріччя 2020'!V295</f>
        <v>0</v>
      </c>
      <c r="M724" s="23" t="str">
        <f>'ЕФЕКТИВНІСТЬ І півріччя 2020'!W295</f>
        <v>ВВ</v>
      </c>
      <c r="N724" s="17">
        <f>'ЕФЕКТИВНІСТЬ І півріччя 2020'!X295</f>
        <v>0</v>
      </c>
    </row>
    <row r="725" spans="2:14" outlineLevel="1" x14ac:dyDescent="0.25">
      <c r="B725" s="2">
        <f>'ЕФЕКТИВНІСТЬ І півріччя 2020'!B296</f>
        <v>259</v>
      </c>
      <c r="C725" s="164" t="str">
        <f>'ЕФЕКТИВНІСТЬ І півріччя 2020'!C296</f>
        <v>Козелецький окружний суд</v>
      </c>
      <c r="E725" s="157">
        <f>'ЕФЕКТИВНІСТЬ І півріччя 2020'!K296</f>
        <v>9168.1599000000006</v>
      </c>
      <c r="F725" s="158">
        <f>'ЕФЕКТИВНІСТЬ І півріччя 2020'!E296</f>
        <v>863.73059999999998</v>
      </c>
      <c r="G725" s="157">
        <f>'ЕФЕКТИВНІСТЬ І півріччя 2020'!N296</f>
        <v>9.5</v>
      </c>
      <c r="H725" s="64">
        <f>'ЕФЕКТИВНІСТЬ І півріччя 2020'!R296</f>
        <v>-0.18</v>
      </c>
      <c r="I725" s="64">
        <f>'ЕФЕКТИВНІСТЬ І півріччя 2020'!Q296</f>
        <v>-0.12999999999999998</v>
      </c>
      <c r="K725" s="23">
        <f>'ЕФЕКТИВНІСТЬ І півріччя 2020'!U296</f>
        <v>0</v>
      </c>
      <c r="L725" s="111">
        <f>'ЕФЕКТИВНІСТЬ І півріччя 2020'!V296</f>
        <v>0</v>
      </c>
      <c r="M725" s="23" t="str">
        <f>'ЕФЕКТИВНІСТЬ І півріччя 2020'!W296</f>
        <v>ВВ</v>
      </c>
      <c r="N725" s="17">
        <f>'ЕФЕКТИВНІСТЬ І півріччя 2020'!X296</f>
        <v>0</v>
      </c>
    </row>
    <row r="726" spans="2:14" ht="19.5" customHeight="1" outlineLevel="1" x14ac:dyDescent="0.25">
      <c r="B726" s="2">
        <f>'ЕФЕКТИВНІСТЬ І півріччя 2020'!B297</f>
        <v>260</v>
      </c>
      <c r="C726" s="164" t="str">
        <f>'ЕФЕКТИВНІСТЬ І півріччя 2020'!C297</f>
        <v>Корюківський окружний суд</v>
      </c>
      <c r="E726" s="157">
        <f>'ЕФЕКТИВНІСТЬ І півріччя 2020'!K297</f>
        <v>6014.0531700000001</v>
      </c>
      <c r="F726" s="158">
        <f>'ЕФЕКТИВНІСТЬ І півріччя 2020'!E297</f>
        <v>523.40700000000004</v>
      </c>
      <c r="G726" s="157">
        <f>'ЕФЕКТИВНІСТЬ І півріччя 2020'!N297</f>
        <v>4.7</v>
      </c>
      <c r="H726" s="64">
        <f>'ЕФЕКТИВНІСТЬ І півріччя 2020'!R297</f>
        <v>-0.13</v>
      </c>
      <c r="I726" s="64">
        <f>'ЕФЕКТИВНІСТЬ І півріччя 2020'!Q297</f>
        <v>-0.59</v>
      </c>
      <c r="K726" s="23">
        <f>'ЕФЕКТИВНІСТЬ І півріччя 2020'!U297</f>
        <v>0</v>
      </c>
      <c r="L726" s="111">
        <f>'ЕФЕКТИВНІСТЬ І півріччя 2020'!V297</f>
        <v>0</v>
      </c>
      <c r="M726" s="23" t="str">
        <f>'ЕФЕКТИВНІСТЬ І півріччя 2020'!W297</f>
        <v>ВВ</v>
      </c>
      <c r="N726" s="17">
        <f>'ЕФЕКТИВНІСТЬ І півріччя 2020'!X297</f>
        <v>0</v>
      </c>
    </row>
    <row r="727" spans="2:14" outlineLevel="1" x14ac:dyDescent="0.25">
      <c r="B727" s="2">
        <f>'ЕФЕКТИВНІСТЬ І півріччя 2020'!B298</f>
        <v>261</v>
      </c>
      <c r="C727" s="164" t="str">
        <f>'ЕФЕКТИВНІСТЬ І півріччя 2020'!C298</f>
        <v>Менський окружний суд</v>
      </c>
      <c r="E727" s="157">
        <f>'ЕФЕКТИВНІСТЬ І півріччя 2020'!K298</f>
        <v>10926.01713</v>
      </c>
      <c r="F727" s="158">
        <f>'ЕФЕКТИВНІСТЬ І півріччя 2020'!E298</f>
        <v>741.56870000000004</v>
      </c>
      <c r="G727" s="157">
        <f>'ЕФЕКТИВНІСТЬ І півріччя 2020'!N298</f>
        <v>10</v>
      </c>
      <c r="H727" s="64">
        <f>'ЕФЕКТИВНІСТЬ І півріччя 2020'!R298</f>
        <v>-0.54</v>
      </c>
      <c r="I727" s="64">
        <f>'ЕФЕКТИВНІСТЬ І півріччя 2020'!Q298</f>
        <v>4.9999999999999947E-2</v>
      </c>
      <c r="K727" s="23" t="str">
        <f>'ЕФЕКТИВНІСТЬ І півріччя 2020'!U298</f>
        <v>АВ</v>
      </c>
      <c r="L727" s="111">
        <f>'ЕФЕКТИВНІСТЬ І півріччя 2020'!V298</f>
        <v>0</v>
      </c>
      <c r="M727" s="23">
        <f>'ЕФЕКТИВНІСТЬ І півріччя 2020'!W298</f>
        <v>0</v>
      </c>
      <c r="N727" s="17">
        <f>'ЕФЕКТИВНІСТЬ І півріччя 2020'!X298</f>
        <v>0</v>
      </c>
    </row>
    <row r="728" spans="2:14" outlineLevel="1" x14ac:dyDescent="0.25">
      <c r="B728" s="2">
        <f>'ЕФЕКТИВНІСТЬ І півріччя 2020'!B299</f>
        <v>262</v>
      </c>
      <c r="C728" s="164" t="str">
        <f>'ЕФЕКТИВНІСТЬ І півріччя 2020'!C299</f>
        <v>Ніжинський окружний суд</v>
      </c>
      <c r="E728" s="157">
        <f>'ЕФЕКТИВНІСТЬ І півріччя 2020'!K299</f>
        <v>6535.6869500000003</v>
      </c>
      <c r="F728" s="158">
        <f>'ЕФЕКТИВНІСТЬ І півріччя 2020'!E299</f>
        <v>1153.9932999999999</v>
      </c>
      <c r="G728" s="157">
        <f>'ЕФЕКТИВНІСТЬ І півріччя 2020'!N299</f>
        <v>5.0999999999999996</v>
      </c>
      <c r="H728" s="64">
        <f>'ЕФЕКТИВНІСТЬ І півріччя 2020'!R299</f>
        <v>0.86</v>
      </c>
      <c r="I728" s="64">
        <f>'ЕФЕКТИВНІСТЬ І півріччя 2020'!Q299</f>
        <v>-0.96000000000000008</v>
      </c>
      <c r="K728" s="23">
        <f>'ЕФЕКТИВНІСТЬ І півріччя 2020'!U299</f>
        <v>0</v>
      </c>
      <c r="L728" s="111">
        <f>'ЕФЕКТИВНІСТЬ І півріччя 2020'!V299</f>
        <v>0</v>
      </c>
      <c r="M728" s="23">
        <f>'ЕФЕКТИВНІСТЬ І півріччя 2020'!W299</f>
        <v>0</v>
      </c>
      <c r="N728" s="17" t="str">
        <f>'ЕФЕКТИВНІСТЬ І півріччя 2020'!X299</f>
        <v>ВА</v>
      </c>
    </row>
    <row r="729" spans="2:14" outlineLevel="1" x14ac:dyDescent="0.25">
      <c r="B729" s="2">
        <f>'ЕФЕКТИВНІСТЬ І півріччя 2020'!B300</f>
        <v>263</v>
      </c>
      <c r="C729" s="164" t="str">
        <f>'ЕФЕКТИВНІСТЬ І півріччя 2020'!C300</f>
        <v>Новгород-Сіверський окружний суд</v>
      </c>
      <c r="E729" s="157">
        <f>'ЕФЕКТИВНІСТЬ І півріччя 2020'!K300</f>
        <v>6462.2304899999999</v>
      </c>
      <c r="F729" s="158">
        <f>'ЕФЕКТИВНІСТЬ І півріччя 2020'!E300</f>
        <v>546.91599999999994</v>
      </c>
      <c r="G729" s="157">
        <f>'ЕФЕКТИВНІСТЬ І півріччя 2020'!N300</f>
        <v>5</v>
      </c>
      <c r="H729" s="64">
        <f>'ЕФЕКТИВНІСТЬ І півріччя 2020'!R300</f>
        <v>-0.16000000000000003</v>
      </c>
      <c r="I729" s="64">
        <f>'ЕФЕКТИВНІСТЬ І півріччя 2020'!Q300</f>
        <v>-0.32999999999999996</v>
      </c>
      <c r="K729" s="23">
        <f>'ЕФЕКТИВНІСТЬ І півріччя 2020'!U300</f>
        <v>0</v>
      </c>
      <c r="L729" s="111">
        <f>'ЕФЕКТИВНІСТЬ І півріччя 2020'!V300</f>
        <v>0</v>
      </c>
      <c r="M729" s="23" t="str">
        <f>'ЕФЕКТИВНІСТЬ І півріччя 2020'!W300</f>
        <v>ВВ</v>
      </c>
      <c r="N729" s="17">
        <f>'ЕФЕКТИВНІСТЬ І півріччя 2020'!X300</f>
        <v>0</v>
      </c>
    </row>
    <row r="730" spans="2:14" outlineLevel="1" x14ac:dyDescent="0.25">
      <c r="B730" s="2">
        <f>'ЕФЕКТИВНІСТЬ І півріччя 2020'!B301</f>
        <v>264</v>
      </c>
      <c r="C730" s="164" t="str">
        <f>'ЕФЕКТИВНІСТЬ І півріччя 2020'!C301</f>
        <v>Окружний суд м.Чернігова</v>
      </c>
      <c r="E730" s="157">
        <f>'ЕФЕКТИВНІСТЬ І півріччя 2020'!K301</f>
        <v>24770.29794</v>
      </c>
      <c r="F730" s="158">
        <f>'ЕФЕКТИВНІСТЬ І півріччя 2020'!E301</f>
        <v>3704.7617</v>
      </c>
      <c r="G730" s="157">
        <f>'ЕФЕКТИВНІСТЬ І півріччя 2020'!N301</f>
        <v>21.8</v>
      </c>
      <c r="H730" s="64">
        <f>'ЕФЕКТИВНІСТЬ І півріччя 2020'!R301</f>
        <v>0.49999999999999994</v>
      </c>
      <c r="I730" s="64">
        <f>'ЕФЕКТИВНІСТЬ І півріччя 2020'!Q301</f>
        <v>0.25999999999999995</v>
      </c>
      <c r="K730" s="23">
        <f>'ЕФЕКТИВНІСТЬ І півріччя 2020'!U301</f>
        <v>0</v>
      </c>
      <c r="L730" s="111" t="str">
        <f>'ЕФЕКТИВНІСТЬ І півріччя 2020'!V301</f>
        <v>АА</v>
      </c>
      <c r="M730" s="23">
        <f>'ЕФЕКТИВНІСТЬ І півріччя 2020'!W301</f>
        <v>0</v>
      </c>
      <c r="N730" s="17">
        <f>'ЕФЕКТИВНІСТЬ І півріччя 2020'!X301</f>
        <v>0</v>
      </c>
    </row>
    <row r="731" spans="2:14" outlineLevel="1" x14ac:dyDescent="0.25">
      <c r="B731" s="2">
        <f>'ЕФЕКТИВНІСТЬ І півріччя 2020'!B302</f>
        <v>265</v>
      </c>
      <c r="C731" s="164" t="str">
        <f>'ЕФЕКТИВНІСТЬ І півріччя 2020'!C302</f>
        <v>Прилуцький окружний суд</v>
      </c>
      <c r="E731" s="157">
        <f>'ЕФЕКТИВНІСТЬ І півріччя 2020'!K302</f>
        <v>12232.24085</v>
      </c>
      <c r="F731" s="158">
        <f>'ЕФЕКТИВНІСТЬ І півріччя 2020'!E302</f>
        <v>987.56680000000006</v>
      </c>
      <c r="G731" s="157">
        <f>'ЕФЕКТИВНІСТЬ І півріччя 2020'!N302</f>
        <v>9.1999999999999993</v>
      </c>
      <c r="H731" s="64">
        <f>'ЕФЕКТИВНІСТЬ І півріччя 2020'!R302</f>
        <v>-0.21</v>
      </c>
      <c r="I731" s="64">
        <f>'ЕФЕКТИВНІСТЬ І півріччя 2020'!Q302</f>
        <v>-0.44</v>
      </c>
      <c r="K731" s="23">
        <f>'ЕФЕКТИВНІСТЬ І півріччя 2020'!U302</f>
        <v>0</v>
      </c>
      <c r="L731" s="111">
        <f>'ЕФЕКТИВНІСТЬ І півріччя 2020'!V302</f>
        <v>0</v>
      </c>
      <c r="M731" s="23" t="str">
        <f>'ЕФЕКТИВНІСТЬ І півріччя 2020'!W302</f>
        <v>ВВ</v>
      </c>
      <c r="N731" s="17">
        <f>'ЕФЕКТИВНІСТЬ І півріччя 2020'!X302</f>
        <v>0</v>
      </c>
    </row>
    <row r="732" spans="2:14" outlineLevel="1" x14ac:dyDescent="0.25">
      <c r="B732" s="2">
        <f>'ЕФЕКТИВНІСТЬ І півріччя 2020'!B303</f>
        <v>266</v>
      </c>
      <c r="C732" s="164" t="str">
        <f>'ЕФЕКТИВНІСТЬ І півріччя 2020'!C303</f>
        <v>Ріпкинський окружний суд</v>
      </c>
      <c r="E732" s="157">
        <f>'ЕФЕКТИВНІСТЬ І півріччя 2020'!K303</f>
        <v>7422.4037900000003</v>
      </c>
      <c r="F732" s="158">
        <f>'ЕФЕКТИВНІСТЬ І півріччя 2020'!E303</f>
        <v>752.94970000000001</v>
      </c>
      <c r="G732" s="157">
        <f>'ЕФЕКТИВНІСТЬ І півріччя 2020'!N303</f>
        <v>7</v>
      </c>
      <c r="H732" s="64">
        <f>'ЕФЕКТИВНІСТЬ І півріччя 2020'!R303</f>
        <v>-3.999999999999998E-2</v>
      </c>
      <c r="I732" s="64">
        <f>'ЕФЕКТИВНІСТЬ І півріччя 2020'!Q303</f>
        <v>0.21</v>
      </c>
      <c r="K732" s="23" t="str">
        <f>'ЕФЕКТИВНІСТЬ І півріччя 2020'!U303</f>
        <v>АВ</v>
      </c>
      <c r="L732" s="111">
        <f>'ЕФЕКТИВНІСТЬ І півріччя 2020'!V303</f>
        <v>0</v>
      </c>
      <c r="M732" s="23">
        <f>'ЕФЕКТИВНІСТЬ І півріччя 2020'!W303</f>
        <v>0</v>
      </c>
      <c r="N732" s="17">
        <f>'ЕФЕКТИВНІСТЬ І півріччя 2020'!X303</f>
        <v>0</v>
      </c>
    </row>
    <row r="733" spans="2:14" outlineLevel="1" x14ac:dyDescent="0.25">
      <c r="B733" s="2">
        <f>'ЕФЕКТИВНІСТЬ І півріччя 2020'!B304</f>
        <v>267</v>
      </c>
      <c r="C733" s="164" t="str">
        <f>'ЕФЕКТИВНІСТЬ І півріччя 2020'!C304</f>
        <v>Чернігівський окружний суд</v>
      </c>
      <c r="E733" s="157">
        <f>'ЕФЕКТИВНІСТЬ І півріччя 2020'!K304</f>
        <v>7653.9681300000011</v>
      </c>
      <c r="F733" s="158">
        <f>'ЕФЕКТИВНІСТЬ І півріччя 2020'!E304</f>
        <v>800.38959999999997</v>
      </c>
      <c r="G733" s="157">
        <f>'ЕФЕКТИВНІСТЬ І півріччя 2020'!N304</f>
        <v>6.5</v>
      </c>
      <c r="H733" s="64">
        <f>'ЕФЕКТИВНІСТЬ І півріччя 2020'!R304</f>
        <v>4.9999999999999989E-2</v>
      </c>
      <c r="I733" s="64">
        <f>'ЕФЕКТИВНІСТЬ І півріччя 2020'!Q304</f>
        <v>-0.42</v>
      </c>
      <c r="J733" s="495"/>
      <c r="K733" s="23">
        <f>'ЕФЕКТИВНІСТЬ І півріччя 2020'!U304</f>
        <v>0</v>
      </c>
      <c r="L733" s="111">
        <f>'ЕФЕКТИВНІСТЬ І півріччя 2020'!V304</f>
        <v>0</v>
      </c>
      <c r="M733" s="23">
        <f>'ЕФЕКТИВНІСТЬ І півріччя 2020'!W304</f>
        <v>0</v>
      </c>
      <c r="N733" s="17" t="str">
        <f>'ЕФЕКТИВНІСТЬ І півріччя 2020'!X304</f>
        <v>ВА</v>
      </c>
    </row>
    <row r="734" spans="2:14" outlineLevel="1" x14ac:dyDescent="0.25">
      <c r="B734" s="159"/>
      <c r="C734" s="170"/>
      <c r="D734" s="492"/>
      <c r="E734" s="493"/>
      <c r="F734" s="160"/>
      <c r="G734" s="493"/>
      <c r="H734" s="161"/>
      <c r="I734" s="161"/>
      <c r="J734" s="492"/>
      <c r="K734" s="494"/>
      <c r="L734" s="124"/>
      <c r="M734" s="494"/>
      <c r="N734" s="124"/>
    </row>
    <row r="735" spans="2:14" outlineLevel="1" x14ac:dyDescent="0.25">
      <c r="B735" s="159"/>
      <c r="C735" s="170"/>
      <c r="D735" s="492"/>
      <c r="E735" s="493"/>
      <c r="F735" s="160"/>
      <c r="G735" s="493"/>
      <c r="H735" s="161"/>
      <c r="I735" s="161"/>
      <c r="J735" s="492"/>
      <c r="K735" s="494"/>
      <c r="L735" s="124"/>
      <c r="M735" s="494"/>
      <c r="N735" s="124"/>
    </row>
    <row r="736" spans="2:14" outlineLevel="1" x14ac:dyDescent="0.25">
      <c r="B736" s="159"/>
      <c r="C736" s="170"/>
      <c r="D736" s="492"/>
      <c r="E736" s="493"/>
      <c r="F736" s="160"/>
      <c r="G736" s="493"/>
      <c r="H736" s="161"/>
      <c r="I736" s="161"/>
      <c r="J736" s="492"/>
      <c r="K736" s="494"/>
      <c r="L736" s="124"/>
      <c r="M736" s="494"/>
      <c r="N736" s="124"/>
    </row>
    <row r="737" spans="2:14" outlineLevel="1" x14ac:dyDescent="0.25">
      <c r="B737" s="159"/>
      <c r="C737" s="170"/>
      <c r="D737" s="492"/>
      <c r="E737" s="493"/>
      <c r="F737" s="160"/>
      <c r="G737" s="493"/>
      <c r="H737" s="161"/>
      <c r="I737" s="161"/>
      <c r="J737" s="492"/>
      <c r="K737" s="494"/>
      <c r="L737" s="124"/>
      <c r="M737" s="494"/>
      <c r="N737" s="124"/>
    </row>
    <row r="738" spans="2:14" outlineLevel="1" x14ac:dyDescent="0.25">
      <c r="B738" s="159"/>
      <c r="C738" s="170"/>
      <c r="D738" s="492"/>
      <c r="E738" s="493"/>
      <c r="F738" s="160"/>
      <c r="G738" s="493"/>
      <c r="H738" s="161"/>
      <c r="I738" s="161"/>
      <c r="J738" s="492"/>
      <c r="K738" s="494"/>
      <c r="L738" s="124"/>
      <c r="M738" s="494"/>
      <c r="N738" s="124"/>
    </row>
    <row r="739" spans="2:14" outlineLevel="1" x14ac:dyDescent="0.25">
      <c r="B739" s="159"/>
      <c r="C739" s="170"/>
      <c r="D739" s="492"/>
      <c r="E739" s="493"/>
      <c r="F739" s="160"/>
      <c r="G739" s="493"/>
      <c r="H739" s="161"/>
      <c r="I739" s="161"/>
      <c r="J739" s="492"/>
      <c r="K739" s="494"/>
      <c r="L739" s="124"/>
      <c r="M739" s="494"/>
      <c r="N739" s="124"/>
    </row>
    <row r="740" spans="2:14" outlineLevel="1" x14ac:dyDescent="0.25">
      <c r="B740" s="159"/>
      <c r="C740" s="170"/>
      <c r="D740" s="492"/>
      <c r="E740" s="493"/>
      <c r="F740" s="160"/>
      <c r="G740" s="493"/>
      <c r="H740" s="161"/>
      <c r="I740" s="161"/>
      <c r="J740" s="492"/>
      <c r="K740" s="494"/>
      <c r="L740" s="124"/>
      <c r="M740" s="494"/>
      <c r="N740" s="124"/>
    </row>
    <row r="741" spans="2:14" outlineLevel="1" x14ac:dyDescent="0.25">
      <c r="B741" s="159"/>
      <c r="C741" s="170"/>
      <c r="D741" s="492"/>
      <c r="E741" s="493"/>
      <c r="F741" s="160"/>
      <c r="G741" s="493"/>
      <c r="H741" s="161"/>
      <c r="I741" s="161"/>
      <c r="J741" s="492"/>
      <c r="K741" s="494"/>
      <c r="L741" s="124"/>
      <c r="M741" s="494"/>
      <c r="N741" s="124"/>
    </row>
    <row r="742" spans="2:14" outlineLevel="1" x14ac:dyDescent="0.25">
      <c r="B742" s="159"/>
      <c r="C742" s="170"/>
      <c r="D742" s="492"/>
      <c r="E742" s="493"/>
      <c r="F742" s="160"/>
      <c r="G742" s="493"/>
      <c r="H742" s="161"/>
      <c r="I742" s="161"/>
      <c r="J742" s="492"/>
      <c r="K742" s="494"/>
      <c r="L742" s="124"/>
      <c r="M742" s="494"/>
      <c r="N742" s="124"/>
    </row>
    <row r="743" spans="2:14" outlineLevel="1" x14ac:dyDescent="0.25">
      <c r="B743" s="159"/>
      <c r="C743" s="170"/>
      <c r="D743" s="492"/>
      <c r="E743" s="493"/>
      <c r="F743" s="160"/>
      <c r="G743" s="493"/>
      <c r="H743" s="161"/>
      <c r="I743" s="161"/>
      <c r="J743" s="492"/>
      <c r="K743" s="494"/>
      <c r="L743" s="124"/>
      <c r="M743" s="494"/>
      <c r="N743" s="124"/>
    </row>
    <row r="744" spans="2:14" outlineLevel="1" x14ac:dyDescent="0.25">
      <c r="B744" s="159"/>
      <c r="C744" s="170"/>
      <c r="D744" s="492"/>
      <c r="E744" s="493"/>
      <c r="F744" s="160"/>
      <c r="G744" s="493"/>
      <c r="H744" s="161"/>
      <c r="I744" s="161"/>
      <c r="J744" s="492"/>
      <c r="K744" s="494"/>
      <c r="L744" s="124"/>
      <c r="M744" s="494"/>
      <c r="N744" s="124"/>
    </row>
    <row r="745" spans="2:14" outlineLevel="1" x14ac:dyDescent="0.25">
      <c r="B745" s="159"/>
      <c r="C745" s="170"/>
      <c r="D745" s="492"/>
      <c r="E745" s="493"/>
      <c r="F745" s="160"/>
      <c r="G745" s="493"/>
      <c r="H745" s="161"/>
      <c r="I745" s="161"/>
      <c r="J745" s="492"/>
      <c r="K745" s="494"/>
      <c r="L745" s="124"/>
      <c r="M745" s="494"/>
      <c r="N745" s="124"/>
    </row>
  </sheetData>
  <mergeCells count="10">
    <mergeCell ref="C561:F561"/>
    <mergeCell ref="C336:E336"/>
    <mergeCell ref="C448:E448"/>
    <mergeCell ref="C508:E508"/>
    <mergeCell ref="C541:G541"/>
    <mergeCell ref="C183:E183"/>
    <mergeCell ref="C165:E165"/>
    <mergeCell ref="C139:E139"/>
    <mergeCell ref="C245:E245"/>
    <mergeCell ref="C221:E221"/>
  </mergeCells>
  <conditionalFormatting sqref="L36:L60 N36:N60">
    <cfRule type="colorScale" priority="66">
      <colorScale>
        <cfvo type="formula" val="#REF!"/>
        <cfvo type="max"/>
        <color rgb="FF63BE7B"/>
        <color rgb="FFFCFCFF"/>
      </colorScale>
    </cfRule>
    <cfRule type="colorScale" priority="67">
      <colorScale>
        <cfvo type="min"/>
        <cfvo type="max"/>
        <color theme="0" tint="-0.499984740745262"/>
        <color rgb="FFFFEF9C"/>
      </colorScale>
    </cfRule>
    <cfRule type="colorScale" priority="68">
      <colorScale>
        <cfvo type="min"/>
        <cfvo type="max"/>
        <color theme="0" tint="-0.34998626667073579"/>
        <color rgb="FFFFEF9C"/>
      </colorScale>
    </cfRule>
    <cfRule type="colorScale" priority="69">
      <colorScale>
        <cfvo type="formula" val="$S$6"/>
        <cfvo type="formula" val="$T$6"/>
        <color rgb="FFFFEF9C"/>
        <color rgb="FF63BE7B"/>
      </colorScale>
    </cfRule>
    <cfRule type="colorScale" priority="70">
      <colorScale>
        <cfvo type="formula" val="$S$6"/>
        <cfvo type="max"/>
        <color rgb="FF00B050"/>
        <color rgb="FFFFEF9C"/>
      </colorScale>
    </cfRule>
    <cfRule type="colorScale" priority="71">
      <colorScale>
        <cfvo type="min"/>
        <cfvo type="max"/>
        <color rgb="FF63BE7B"/>
        <color rgb="FFFFEF9C"/>
      </colorScale>
    </cfRule>
    <cfRule type="colorScale" priority="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0:N34 N138 N61 L10:L32">
    <cfRule type="colorScale" priority="3728">
      <colorScale>
        <cfvo type="formula" val="#REF!"/>
        <cfvo type="max"/>
        <color rgb="FF63BE7B"/>
        <color rgb="FFFCFCFF"/>
      </colorScale>
    </cfRule>
    <cfRule type="colorScale" priority="3729">
      <colorScale>
        <cfvo type="min"/>
        <cfvo type="max"/>
        <color theme="0" tint="-0.499984740745262"/>
        <color rgb="FFFFEF9C"/>
      </colorScale>
    </cfRule>
    <cfRule type="colorScale" priority="3730">
      <colorScale>
        <cfvo type="min"/>
        <cfvo type="max"/>
        <color theme="0" tint="-0.34998626667073579"/>
        <color rgb="FFFFEF9C"/>
      </colorScale>
    </cfRule>
    <cfRule type="colorScale" priority="3731">
      <colorScale>
        <cfvo type="formula" val="$S$6"/>
        <cfvo type="formula" val="$T$6"/>
        <color rgb="FFFFEF9C"/>
        <color rgb="FF63BE7B"/>
      </colorScale>
    </cfRule>
    <cfRule type="colorScale" priority="3732">
      <colorScale>
        <cfvo type="formula" val="$S$6"/>
        <cfvo type="max"/>
        <color rgb="FF00B050"/>
        <color rgb="FFFFEF9C"/>
      </colorScale>
    </cfRule>
    <cfRule type="colorScale" priority="3733">
      <colorScale>
        <cfvo type="min"/>
        <cfvo type="max"/>
        <color rgb="FF63BE7B"/>
        <color rgb="FFFFEF9C"/>
      </colorScale>
    </cfRule>
    <cfRule type="colorScale" priority="37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90:L114 N90:N114">
    <cfRule type="colorScale" priority="42">
      <colorScale>
        <cfvo type="formula" val="#REF!"/>
        <cfvo type="max"/>
        <color rgb="FF63BE7B"/>
        <color rgb="FFFCFCFF"/>
      </colorScale>
    </cfRule>
    <cfRule type="colorScale" priority="43">
      <colorScale>
        <cfvo type="min"/>
        <cfvo type="max"/>
        <color theme="0" tint="-0.499984740745262"/>
        <color rgb="FFFFEF9C"/>
      </colorScale>
    </cfRule>
    <cfRule type="colorScale" priority="44">
      <colorScale>
        <cfvo type="min"/>
        <cfvo type="max"/>
        <color theme="0" tint="-0.34998626667073579"/>
        <color rgb="FFFFEF9C"/>
      </colorScale>
    </cfRule>
    <cfRule type="colorScale" priority="45">
      <colorScale>
        <cfvo type="formula" val="$S$6"/>
        <cfvo type="formula" val="$T$6"/>
        <color rgb="FFFFEF9C"/>
        <color rgb="FF63BE7B"/>
      </colorScale>
    </cfRule>
    <cfRule type="colorScale" priority="46">
      <colorScale>
        <cfvo type="formula" val="$S$6"/>
        <cfvo type="max"/>
        <color rgb="FF00B050"/>
        <color rgb="FFFFEF9C"/>
      </colorScale>
    </cfRule>
    <cfRule type="colorScale" priority="47">
      <colorScale>
        <cfvo type="min"/>
        <cfvo type="max"/>
        <color rgb="FF63BE7B"/>
        <color rgb="FFFFEF9C"/>
      </colorScale>
    </cfRule>
    <cfRule type="colorScale" priority="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66:L182 N140:N164 L140:L164 N166:N182 N184:N220 L184:L220 L222:L244 N222:N244 N246:N270 L246:L270 L272:L284 N272:N284 N290:N317 L290:L317 L319:L336 N319:N336 L349:L376 N349:N376 N378:N400 L378:L400 L402:L415 N402:N417 N419:N448 L419:L448 L450:L473 N450:N473 N475:N508 L475:L508 L510:L541 N510:N541 N543:N561 L543:L561 L563:L582 N563:N582 L584:L600 N584:N600 L602:L638 N602:N638 N640:N659 L640:L659 L661:L681 N661:N681 N683:N705 L683:L705 L707:L721 N707:N721 N723:N745 L723:L745 N338:N347 L338:L347">
    <cfRule type="colorScale" priority="3994">
      <colorScale>
        <cfvo type="formula" val="#REF!"/>
        <cfvo type="max"/>
        <color rgb="FF63BE7B"/>
        <color rgb="FFFCFCFF"/>
      </colorScale>
    </cfRule>
    <cfRule type="colorScale" priority="3995">
      <colorScale>
        <cfvo type="min"/>
        <cfvo type="max"/>
        <color theme="0" tint="-0.499984740745262"/>
        <color rgb="FFFFEF9C"/>
      </colorScale>
    </cfRule>
    <cfRule type="colorScale" priority="3996">
      <colorScale>
        <cfvo type="min"/>
        <cfvo type="max"/>
        <color theme="0" tint="-0.34998626667073579"/>
        <color rgb="FFFFEF9C"/>
      </colorScale>
    </cfRule>
    <cfRule type="colorScale" priority="3997">
      <colorScale>
        <cfvo type="formula" val="$S$6"/>
        <cfvo type="formula" val="$T$6"/>
        <color rgb="FFFFEF9C"/>
        <color rgb="FF63BE7B"/>
      </colorScale>
    </cfRule>
    <cfRule type="colorScale" priority="3998">
      <colorScale>
        <cfvo type="formula" val="$S$6"/>
        <cfvo type="max"/>
        <color rgb="FF00B050"/>
        <color rgb="FFFFEF9C"/>
      </colorScale>
    </cfRule>
    <cfRule type="colorScale" priority="3999">
      <colorScale>
        <cfvo type="min"/>
        <cfvo type="max"/>
        <color rgb="FF63BE7B"/>
        <color rgb="FFFFEF9C"/>
      </colorScale>
    </cfRule>
    <cfRule type="colorScale" priority="40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9 N9">
    <cfRule type="colorScale" priority="18">
      <colorScale>
        <cfvo type="formula" val="#REF!"/>
        <cfvo type="max"/>
        <color rgb="FF63BE7B"/>
        <color rgb="FFFCFCFF"/>
      </colorScale>
    </cfRule>
    <cfRule type="colorScale" priority="19">
      <colorScale>
        <cfvo type="min"/>
        <cfvo type="max"/>
        <color theme="0" tint="-0.499984740745262"/>
        <color rgb="FFFFEF9C"/>
      </colorScale>
    </cfRule>
    <cfRule type="colorScale" priority="20">
      <colorScale>
        <cfvo type="min"/>
        <cfvo type="max"/>
        <color theme="0" tint="-0.34998626667073579"/>
        <color rgb="FFFFEF9C"/>
      </colorScale>
    </cfRule>
    <cfRule type="colorScale" priority="21">
      <colorScale>
        <cfvo type="formula" val="$S$6"/>
        <cfvo type="formula" val="$T$6"/>
        <color rgb="FFFFEF9C"/>
        <color rgb="FF63BE7B"/>
      </colorScale>
    </cfRule>
    <cfRule type="colorScale" priority="22">
      <colorScale>
        <cfvo type="formula" val="$S$6"/>
        <cfvo type="max"/>
        <color rgb="FF00B050"/>
        <color rgb="FFFFEF9C"/>
      </colorScale>
    </cfRule>
    <cfRule type="colorScale" priority="23">
      <colorScale>
        <cfvo type="min"/>
        <cfvo type="max"/>
        <color rgb="FF63BE7B"/>
        <color rgb="FFFFEF9C"/>
      </colorScale>
    </cfRule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63:L68 N63:N68">
    <cfRule type="colorScale" priority="4319">
      <colorScale>
        <cfvo type="formula" val="#REF!"/>
        <cfvo type="max"/>
        <color rgb="FF63BE7B"/>
        <color rgb="FFFCFCFF"/>
      </colorScale>
    </cfRule>
    <cfRule type="colorScale" priority="4320">
      <colorScale>
        <cfvo type="min"/>
        <cfvo type="max"/>
        <color theme="0" tint="-0.499984740745262"/>
        <color rgb="FFFFEF9C"/>
      </colorScale>
    </cfRule>
    <cfRule type="colorScale" priority="4321">
      <colorScale>
        <cfvo type="min"/>
        <cfvo type="max"/>
        <color theme="0" tint="-0.34998626667073579"/>
        <color rgb="FFFFEF9C"/>
      </colorScale>
    </cfRule>
    <cfRule type="colorScale" priority="4322">
      <colorScale>
        <cfvo type="formula" val="$S$6"/>
        <cfvo type="formula" val="$T$6"/>
        <color rgb="FFFFEF9C"/>
        <color rgb="FF63BE7B"/>
      </colorScale>
    </cfRule>
    <cfRule type="colorScale" priority="4323">
      <colorScale>
        <cfvo type="formula" val="$S$6"/>
        <cfvo type="max"/>
        <color rgb="FF00B050"/>
        <color rgb="FFFFEF9C"/>
      </colorScale>
    </cfRule>
    <cfRule type="colorScale" priority="4324">
      <colorScale>
        <cfvo type="min"/>
        <cfvo type="max"/>
        <color rgb="FF63BE7B"/>
        <color rgb="FFFFEF9C"/>
      </colorScale>
    </cfRule>
    <cfRule type="colorScale" priority="43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19:L125 N119:N137">
    <cfRule type="colorScale" priority="4347">
      <colorScale>
        <cfvo type="formula" val="#REF!"/>
        <cfvo type="max"/>
        <color rgb="FF63BE7B"/>
        <color rgb="FFFCFCFF"/>
      </colorScale>
    </cfRule>
    <cfRule type="colorScale" priority="4348">
      <colorScale>
        <cfvo type="min"/>
        <cfvo type="max"/>
        <color theme="0" tint="-0.499984740745262"/>
        <color rgb="FFFFEF9C"/>
      </colorScale>
    </cfRule>
    <cfRule type="colorScale" priority="4349">
      <colorScale>
        <cfvo type="min"/>
        <cfvo type="max"/>
        <color theme="0" tint="-0.34998626667073579"/>
        <color rgb="FFFFEF9C"/>
      </colorScale>
    </cfRule>
    <cfRule type="colorScale" priority="4350">
      <colorScale>
        <cfvo type="formula" val="$S$6"/>
        <cfvo type="formula" val="$T$6"/>
        <color rgb="FFFFEF9C"/>
        <color rgb="FF63BE7B"/>
      </colorScale>
    </cfRule>
    <cfRule type="colorScale" priority="4351">
      <colorScale>
        <cfvo type="formula" val="$S$6"/>
        <cfvo type="max"/>
        <color rgb="FF00B050"/>
        <color rgb="FFFFEF9C"/>
      </colorScale>
    </cfRule>
    <cfRule type="colorScale" priority="4352">
      <colorScale>
        <cfvo type="min"/>
        <cfvo type="max"/>
        <color rgb="FF63BE7B"/>
        <color rgb="FFFFEF9C"/>
      </colorScale>
    </cfRule>
    <cfRule type="colorScale" priority="43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18 N118">
    <cfRule type="colorScale" priority="6">
      <colorScale>
        <cfvo type="formula" val="#REF!"/>
        <cfvo type="max"/>
        <color rgb="FF63BE7B"/>
        <color rgb="FFFCFCFF"/>
      </colorScale>
    </cfRule>
    <cfRule type="colorScale" priority="7">
      <colorScale>
        <cfvo type="min"/>
        <cfvo type="max"/>
        <color theme="0" tint="-0.499984740745262"/>
        <color rgb="FFFFEF9C"/>
      </colorScale>
    </cfRule>
    <cfRule type="colorScale" priority="8">
      <colorScale>
        <cfvo type="min"/>
        <cfvo type="max"/>
        <color theme="0" tint="-0.34998626667073579"/>
        <color rgb="FFFFEF9C"/>
      </colorScale>
    </cfRule>
    <cfRule type="colorScale" priority="9">
      <colorScale>
        <cfvo type="formula" val="$S$6"/>
        <cfvo type="formula" val="$T$6"/>
        <color rgb="FFFFEF9C"/>
        <color rgb="FF63BE7B"/>
      </colorScale>
    </cfRule>
    <cfRule type="colorScale" priority="10">
      <colorScale>
        <cfvo type="formula" val="$S$6"/>
        <cfvo type="max"/>
        <color rgb="FF00B050"/>
        <color rgb="FFFFEF9C"/>
      </colorScale>
    </cfRule>
    <cfRule type="colorScale" priority="11">
      <colorScale>
        <cfvo type="min"/>
        <cfvo type="max"/>
        <color rgb="FF63BE7B"/>
        <color rgb="FFFFEF9C"/>
      </colorScale>
    </cfRule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13" operator="containsText" id="{CB329E68-B680-4420-84CA-2DFDE4704A7D}">
            <xm:f>NOT(ISERROR(SEARCH($V$8,L10)))</xm:f>
            <xm:f>$V$8</xm:f>
            <x14:dxf>
              <fill>
                <patternFill>
                  <bgColor rgb="FF00B050"/>
                </patternFill>
              </fill>
            </x14:dxf>
          </x14:cfRule>
          <xm:sqref>L10:L32 L119:L125 L184:L220 L640:L659 L723:L745 L140:L164</xm:sqref>
        </x14:conditionalFormatting>
        <x14:conditionalFormatting xmlns:xm="http://schemas.microsoft.com/office/excel/2006/main">
          <x14:cfRule type="containsText" priority="112" operator="containsText" id="{5150B872-83B0-4D1E-AA82-E063086A6BC6}">
            <xm:f>NOT(ISERROR(SEARCH($X$8,N10)))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N61 N10:N34 N119:N138 N184:N220 N640:N659 N723:N745 N140:N164</xm:sqref>
        </x14:conditionalFormatting>
        <x14:conditionalFormatting xmlns:xm="http://schemas.microsoft.com/office/excel/2006/main">
          <x14:cfRule type="containsText" priority="111" operator="containsText" id="{B77A9C81-15EC-4486-9270-357919059478}">
            <xm:f>NOT(ISERROR(SEARCH($W$8,M10)))</xm:f>
            <xm:f>$W$8</xm:f>
            <x14:dxf>
              <fill>
                <patternFill>
                  <bgColor rgb="FFFF0000"/>
                </patternFill>
              </fill>
            </x14:dxf>
          </x14:cfRule>
          <xm:sqref>M10:M32 M119:M137 M184:M220 M640:M659 M723:M745 M140:M164</xm:sqref>
        </x14:conditionalFormatting>
        <x14:conditionalFormatting xmlns:xm="http://schemas.microsoft.com/office/excel/2006/main">
          <x14:cfRule type="containsText" priority="109" operator="containsText" id="{E5399B72-03D3-40F3-98FB-464609289B5A}">
            <xm:f>NOT(ISERROR(SEARCH($U$8,K10)))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110" operator="containsText" id="{52773EF8-A2A1-4F0E-8149-161D4336BD0B}">
            <xm:f>NOT(ISERROR(SEARCH($W$8,K10)))</xm:f>
            <xm:f>$W$8</xm:f>
            <x14:dxf>
              <fill>
                <patternFill>
                  <bgColor rgb="FFFF0000"/>
                </patternFill>
              </fill>
            </x14:dxf>
          </x14:cfRule>
          <xm:sqref>K10:K32 K119:K125 K184:K220 K640:K659 K723:K745 K140:K164</xm:sqref>
        </x14:conditionalFormatting>
        <x14:conditionalFormatting xmlns:xm="http://schemas.microsoft.com/office/excel/2006/main">
          <x14:cfRule type="containsText" priority="77" operator="containsText" id="{B560A071-3212-4526-A90B-B723388DC9DC}">
            <xm:f>NOT(ISERROR(SEARCH($V$8,L166)))</xm:f>
            <xm:f>$V$8</xm:f>
            <x14:dxf>
              <fill>
                <patternFill>
                  <bgColor rgb="FF00B050"/>
                </patternFill>
              </fill>
            </x14:dxf>
          </x14:cfRule>
          <xm:sqref>L166:L182 L222:L244 L246:L270 L272:L284 L290:L317 L319:L336 L349:L376 L378:L400 L402:L415 L419:L448 L450:L473 L475:L508 L510:L541 L543:L561 L563:L582 L584:L600 L602:L638 L661:L681 L683:L705 L707:L721 L338:L347</xm:sqref>
        </x14:conditionalFormatting>
        <x14:conditionalFormatting xmlns:xm="http://schemas.microsoft.com/office/excel/2006/main">
          <x14:cfRule type="containsText" priority="76" operator="containsText" id="{01AA64E9-3714-4494-9409-A145BF3CF901}">
            <xm:f>NOT(ISERROR(SEARCH($X$8,N166)))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N166:N182 N222:N244 N246:N270 N272:N284 N290:N317 N319:N336 N349:N376 N378:N400 N402:N417 N419:N448 N450:N473 N475:N508 N510:N541 N543:N561 N563:N582 N584:N600 N602:N638 N661:N681 N683:N705 N707:N721 N338:N347</xm:sqref>
        </x14:conditionalFormatting>
        <x14:conditionalFormatting xmlns:xm="http://schemas.microsoft.com/office/excel/2006/main">
          <x14:cfRule type="containsText" priority="75" operator="containsText" id="{E17692C6-D113-4F88-BC8C-8958FAEB317A}">
            <xm:f>NOT(ISERROR(SEARCH($W$8,M166)))</xm:f>
            <xm:f>$W$8</xm:f>
            <x14:dxf>
              <fill>
                <patternFill>
                  <bgColor rgb="FFFF0000"/>
                </patternFill>
              </fill>
            </x14:dxf>
          </x14:cfRule>
          <xm:sqref>M166:M182 M222:M244 M246:M270 M272:M284 M290:M317 M319:M336 M349:M376 M378:M400 M402:M415 M419:M448 M450:M473 M475:M508 M510:M541 M543:M561 M563:M582 M584:M600 M602:M638 M661:M681 M683:M705 M707:M721 M338:M347</xm:sqref>
        </x14:conditionalFormatting>
        <x14:conditionalFormatting xmlns:xm="http://schemas.microsoft.com/office/excel/2006/main">
          <x14:cfRule type="containsText" priority="73" operator="containsText" id="{465BF82E-A9E7-4053-A2E5-E80BBAC7D988}">
            <xm:f>NOT(ISERROR(SEARCH($U$8,K166)))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74" operator="containsText" id="{4FF5D8F6-5406-474B-B6B9-D141EF9FD58C}">
            <xm:f>NOT(ISERROR(SEARCH($W$8,K166)))</xm:f>
            <xm:f>$W$8</xm:f>
            <x14:dxf>
              <fill>
                <patternFill>
                  <bgColor rgb="FFFF0000"/>
                </patternFill>
              </fill>
            </x14:dxf>
          </x14:cfRule>
          <xm:sqref>K166:K182 K222:K244 K246:K270 K272:K284 K290:K317 K319:K336 K349:K376 K378:K400 K402:K415 K419:K448 K450:K473 K475:K508 K510:K541 K543:K561 K563:K582 K584:K600 K602:K638 K661:K681 K683:K705 K707:K721 K338:K347</xm:sqref>
        </x14:conditionalFormatting>
        <x14:conditionalFormatting xmlns:xm="http://schemas.microsoft.com/office/excel/2006/main">
          <x14:cfRule type="containsText" priority="65" operator="containsText" id="{147CD598-F48F-4DCA-909D-F1A457649E18}">
            <xm:f>NOT(ISERROR(SEARCH($V$8,L36)))</xm:f>
            <xm:f>$V$8</xm:f>
            <x14:dxf>
              <fill>
                <patternFill>
                  <bgColor rgb="FF00B050"/>
                </patternFill>
              </fill>
            </x14:dxf>
          </x14:cfRule>
          <xm:sqref>L36:L60</xm:sqref>
        </x14:conditionalFormatting>
        <x14:conditionalFormatting xmlns:xm="http://schemas.microsoft.com/office/excel/2006/main">
          <x14:cfRule type="containsText" priority="64" operator="containsText" id="{A3481F9F-9D5F-4F23-B924-E77524590B34}">
            <xm:f>NOT(ISERROR(SEARCH($X$8,N36)))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N36:N60</xm:sqref>
        </x14:conditionalFormatting>
        <x14:conditionalFormatting xmlns:xm="http://schemas.microsoft.com/office/excel/2006/main">
          <x14:cfRule type="containsText" priority="63" operator="containsText" id="{ABCCF84D-4630-4E3E-AF7A-D54BDB2FDBF1}">
            <xm:f>NOT(ISERROR(SEARCH($W$8,M36)))</xm:f>
            <xm:f>$W$8</xm:f>
            <x14:dxf>
              <fill>
                <patternFill>
                  <bgColor rgb="FFFF0000"/>
                </patternFill>
              </fill>
            </x14:dxf>
          </x14:cfRule>
          <xm:sqref>M36:M60</xm:sqref>
        </x14:conditionalFormatting>
        <x14:conditionalFormatting xmlns:xm="http://schemas.microsoft.com/office/excel/2006/main">
          <x14:cfRule type="containsText" priority="61" operator="containsText" id="{4C966D20-021C-472D-BCDB-714D7FCB73AC}">
            <xm:f>NOT(ISERROR(SEARCH($U$8,K36)))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62" operator="containsText" id="{033168BC-706A-47DF-B096-AD385DCF42A7}">
            <xm:f>NOT(ISERROR(SEARCH($W$8,K36)))</xm:f>
            <xm:f>$W$8</xm:f>
            <x14:dxf>
              <fill>
                <patternFill>
                  <bgColor rgb="FFFF0000"/>
                </patternFill>
              </fill>
            </x14:dxf>
          </x14:cfRule>
          <xm:sqref>K36:K60</xm:sqref>
        </x14:conditionalFormatting>
        <x14:conditionalFormatting xmlns:xm="http://schemas.microsoft.com/office/excel/2006/main">
          <x14:cfRule type="containsText" priority="53" operator="containsText" id="{B7ADF56E-DAAE-43CC-96EF-90EB92E8A907}">
            <xm:f>NOT(ISERROR(SEARCH($V$8,L63)))</xm:f>
            <xm:f>$V$8</xm:f>
            <x14:dxf>
              <fill>
                <patternFill>
                  <bgColor rgb="FF00B050"/>
                </patternFill>
              </fill>
            </x14:dxf>
          </x14:cfRule>
          <xm:sqref>L63:L68</xm:sqref>
        </x14:conditionalFormatting>
        <x14:conditionalFormatting xmlns:xm="http://schemas.microsoft.com/office/excel/2006/main">
          <x14:cfRule type="containsText" priority="52" operator="containsText" id="{2C06C42D-1E04-431A-A294-4A0FFBCC8AB0}">
            <xm:f>NOT(ISERROR(SEARCH($X$8,N63)))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N63:N68</xm:sqref>
        </x14:conditionalFormatting>
        <x14:conditionalFormatting xmlns:xm="http://schemas.microsoft.com/office/excel/2006/main">
          <x14:cfRule type="containsText" priority="51" operator="containsText" id="{398FFE87-DFA4-4DD0-A3F3-2DF6FB8BA1DD}">
            <xm:f>NOT(ISERROR(SEARCH($W$8,M63)))</xm:f>
            <xm:f>$W$8</xm:f>
            <x14:dxf>
              <fill>
                <patternFill>
                  <bgColor rgb="FFFF0000"/>
                </patternFill>
              </fill>
            </x14:dxf>
          </x14:cfRule>
          <xm:sqref>M63:M68</xm:sqref>
        </x14:conditionalFormatting>
        <x14:conditionalFormatting xmlns:xm="http://schemas.microsoft.com/office/excel/2006/main">
          <x14:cfRule type="containsText" priority="49" operator="containsText" id="{215931DF-3BCF-4CDB-8DFA-7F7C5AFF3468}">
            <xm:f>NOT(ISERROR(SEARCH($U$8,K63)))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50" operator="containsText" id="{82CB1291-86E1-47DB-9042-63775BC9EF7D}">
            <xm:f>NOT(ISERROR(SEARCH($W$8,K63)))</xm:f>
            <xm:f>$W$8</xm:f>
            <x14:dxf>
              <fill>
                <patternFill>
                  <bgColor rgb="FFFF0000"/>
                </patternFill>
              </fill>
            </x14:dxf>
          </x14:cfRule>
          <xm:sqref>K63:K68</xm:sqref>
        </x14:conditionalFormatting>
        <x14:conditionalFormatting xmlns:xm="http://schemas.microsoft.com/office/excel/2006/main">
          <x14:cfRule type="containsText" priority="41" operator="containsText" id="{33CE4414-7F51-4C97-867A-327E8F2F7333}">
            <xm:f>NOT(ISERROR(SEARCH($V$8,L90)))</xm:f>
            <xm:f>$V$8</xm:f>
            <x14:dxf>
              <fill>
                <patternFill>
                  <bgColor rgb="FF00B050"/>
                </patternFill>
              </fill>
            </x14:dxf>
          </x14:cfRule>
          <xm:sqref>L90:L114</xm:sqref>
        </x14:conditionalFormatting>
        <x14:conditionalFormatting xmlns:xm="http://schemas.microsoft.com/office/excel/2006/main">
          <x14:cfRule type="containsText" priority="40" operator="containsText" id="{31399C41-16D9-4434-B3F8-8B3EA7F3594C}">
            <xm:f>NOT(ISERROR(SEARCH($X$8,N90)))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N90:N114</xm:sqref>
        </x14:conditionalFormatting>
        <x14:conditionalFormatting xmlns:xm="http://schemas.microsoft.com/office/excel/2006/main">
          <x14:cfRule type="containsText" priority="39" operator="containsText" id="{386B4FBA-E809-4486-A4CE-166293237FCA}">
            <xm:f>NOT(ISERROR(SEARCH($W$8,M90)))</xm:f>
            <xm:f>$W$8</xm:f>
            <x14:dxf>
              <fill>
                <patternFill>
                  <bgColor rgb="FFFF0000"/>
                </patternFill>
              </fill>
            </x14:dxf>
          </x14:cfRule>
          <xm:sqref>M90:M114</xm:sqref>
        </x14:conditionalFormatting>
        <x14:conditionalFormatting xmlns:xm="http://schemas.microsoft.com/office/excel/2006/main">
          <x14:cfRule type="containsText" priority="37" operator="containsText" id="{7089D9C5-5A47-46BC-99F9-306CD6AA032C}">
            <xm:f>NOT(ISERROR(SEARCH($U$8,K90)))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38" operator="containsText" id="{0ECD8D47-E016-415A-9E92-41718276D619}">
            <xm:f>NOT(ISERROR(SEARCH($W$8,K90)))</xm:f>
            <xm:f>$W$8</xm:f>
            <x14:dxf>
              <fill>
                <patternFill>
                  <bgColor rgb="FFFF0000"/>
                </patternFill>
              </fill>
            </x14:dxf>
          </x14:cfRule>
          <xm:sqref>K90:K114</xm:sqref>
        </x14:conditionalFormatting>
        <x14:conditionalFormatting xmlns:xm="http://schemas.microsoft.com/office/excel/2006/main">
          <x14:cfRule type="containsText" priority="17" operator="containsText" id="{3190833C-DE4F-41D4-B47C-7E716E91246C}">
            <xm:f>NOT(ISERROR(SEARCH($V$8,L9)))</xm:f>
            <xm:f>$V$8</xm:f>
            <x14:dxf>
              <fill>
                <patternFill>
                  <bgColor rgb="FF00B050"/>
                </patternFill>
              </fill>
            </x14:dxf>
          </x14:cfRule>
          <xm:sqref>L9</xm:sqref>
        </x14:conditionalFormatting>
        <x14:conditionalFormatting xmlns:xm="http://schemas.microsoft.com/office/excel/2006/main">
          <x14:cfRule type="containsText" priority="16" operator="containsText" id="{8CCBDEC4-CE14-40E6-A08F-FDB46D0459E2}">
            <xm:f>NOT(ISERROR(SEARCH($X$8,N9)))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N9</xm:sqref>
        </x14:conditionalFormatting>
        <x14:conditionalFormatting xmlns:xm="http://schemas.microsoft.com/office/excel/2006/main">
          <x14:cfRule type="containsText" priority="15" operator="containsText" id="{2CE5AD83-1D03-49A8-ACA6-4AD2FE794F0D}">
            <xm:f>NOT(ISERROR(SEARCH($W$8,M9)))</xm:f>
            <xm:f>$W$8</xm:f>
            <x14:dxf>
              <fill>
                <patternFill>
                  <bgColor rgb="FFFF0000"/>
                </patternFill>
              </fill>
            </x14:dxf>
          </x14:cfRule>
          <xm:sqref>M9</xm:sqref>
        </x14:conditionalFormatting>
        <x14:conditionalFormatting xmlns:xm="http://schemas.microsoft.com/office/excel/2006/main">
          <x14:cfRule type="containsText" priority="13" operator="containsText" id="{809B93B1-9543-4C46-9D7A-275FC5340BC5}">
            <xm:f>NOT(ISERROR(SEARCH($U$8,K9)))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14" operator="containsText" id="{117B8D2D-342A-4B11-8CA9-B69AB3D4810E}">
            <xm:f>NOT(ISERROR(SEARCH($W$8,K9)))</xm:f>
            <xm:f>$W$8</xm:f>
            <x14:dxf>
              <fill>
                <patternFill>
                  <bgColor rgb="FFFF0000"/>
                </patternFill>
              </fill>
            </x14:dxf>
          </x14:cfRule>
          <xm:sqref>K9</xm:sqref>
        </x14:conditionalFormatting>
        <x14:conditionalFormatting xmlns:xm="http://schemas.microsoft.com/office/excel/2006/main">
          <x14:cfRule type="containsText" priority="5" operator="containsText" id="{FB74015F-4B3C-49C6-9E85-38CD56CA02BC}">
            <xm:f>NOT(ISERROR(SEARCH($V$8,L118)))</xm:f>
            <xm:f>$V$8</xm:f>
            <x14:dxf>
              <fill>
                <patternFill>
                  <bgColor rgb="FF00B050"/>
                </patternFill>
              </fill>
            </x14:dxf>
          </x14:cfRule>
          <xm:sqref>L118</xm:sqref>
        </x14:conditionalFormatting>
        <x14:conditionalFormatting xmlns:xm="http://schemas.microsoft.com/office/excel/2006/main">
          <x14:cfRule type="containsText" priority="4" operator="containsText" id="{836FA6C6-E123-4D1D-BFF1-9B077CD493C1}">
            <xm:f>NOT(ISERROR(SEARCH($X$8,N118)))</xm:f>
            <xm:f>$X$8</xm:f>
            <x14:dxf>
              <fill>
                <patternFill>
                  <bgColor theme="9" tint="-0.24994659260841701"/>
                </patternFill>
              </fill>
            </x14:dxf>
          </x14:cfRule>
          <xm:sqref>N118</xm:sqref>
        </x14:conditionalFormatting>
        <x14:conditionalFormatting xmlns:xm="http://schemas.microsoft.com/office/excel/2006/main">
          <x14:cfRule type="containsText" priority="3" operator="containsText" id="{480B5C9F-E1B9-4D43-8D68-1E208639ECA0}">
            <xm:f>NOT(ISERROR(SEARCH($W$8,M118)))</xm:f>
            <xm:f>$W$8</xm:f>
            <x14:dxf>
              <fill>
                <patternFill>
                  <bgColor rgb="FFFF0000"/>
                </patternFill>
              </fill>
            </x14:dxf>
          </x14:cfRule>
          <xm:sqref>M118</xm:sqref>
        </x14:conditionalFormatting>
        <x14:conditionalFormatting xmlns:xm="http://schemas.microsoft.com/office/excel/2006/main">
          <x14:cfRule type="containsText" priority="1" operator="containsText" id="{DD703A89-201E-4116-A491-63CF9DB8DD5A}">
            <xm:f>NOT(ISERROR(SEARCH($U$8,K118)))</xm:f>
            <xm:f>$U$8</xm:f>
            <x14:dxf>
              <fill>
                <patternFill>
                  <bgColor rgb="FFFFFF00"/>
                </patternFill>
              </fill>
            </x14:dxf>
          </x14:cfRule>
          <x14:cfRule type="containsText" priority="2" operator="containsText" id="{3923A68A-FB27-42DC-A35E-93BF03FF51D8}">
            <xm:f>NOT(ISERROR(SEARCH($W$8,K118)))</xm:f>
            <xm:f>$W$8</xm:f>
            <x14:dxf>
              <fill>
                <patternFill>
                  <bgColor rgb="FFFF0000"/>
                </patternFill>
              </fill>
            </x14:dxf>
          </x14:cfRule>
          <xm:sqref>K118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91"/>
  <sheetViews>
    <sheetView topLeftCell="B1" zoomScale="80" zoomScaleNormal="80" zoomScaleSheetLayoutView="35" workbookViewId="0">
      <pane xSplit="3" ySplit="3" topLeftCell="E181" activePane="bottomRight" state="frozen"/>
      <selection activeCell="B1" sqref="B1"/>
      <selection pane="topRight" activeCell="E1" sqref="E1"/>
      <selection pane="bottomLeft" activeCell="B4" sqref="B4"/>
      <selection pane="bottomRight" activeCell="E3" sqref="E3"/>
    </sheetView>
  </sheetViews>
  <sheetFormatPr defaultRowHeight="15" outlineLevelRow="1" outlineLevelCol="2" x14ac:dyDescent="0.25"/>
  <cols>
    <col min="1" max="1" width="1.5703125" style="214" customWidth="1"/>
    <col min="2" max="2" width="5.140625" style="212" customWidth="1" outlineLevel="1"/>
    <col min="3" max="3" width="5.5703125" style="212" customWidth="1" outlineLevel="1"/>
    <col min="4" max="4" width="49.5703125" style="213" customWidth="1" outlineLevel="1"/>
    <col min="5" max="5" width="13.85546875" style="215" customWidth="1" outlineLevel="1"/>
    <col min="6" max="6" width="15" style="213" customWidth="1" outlineLevel="1"/>
    <col min="7" max="7" width="14.7109375" style="213" customWidth="1" outlineLevel="1"/>
    <col min="8" max="8" width="15" style="213" customWidth="1" outlineLevel="1"/>
    <col min="9" max="9" width="5.85546875" style="214" customWidth="1"/>
    <col min="10" max="10" width="5.140625" style="212" hidden="1" customWidth="1" outlineLevel="1"/>
    <col min="11" max="11" width="5.5703125" style="212" hidden="1" customWidth="1" outlineLevel="1"/>
    <col min="12" max="12" width="45.140625" style="214" hidden="1" customWidth="1" outlineLevel="1"/>
    <col min="13" max="13" width="12.7109375" style="213" hidden="1" customWidth="1" outlineLevel="1"/>
    <col min="14" max="16" width="15.28515625" style="213" hidden="1" customWidth="1" outlineLevel="1"/>
    <col min="17" max="17" width="9.140625" style="214" customWidth="1" collapsed="1"/>
    <col min="18" max="18" width="6.85546875" style="212" customWidth="1" outlineLevel="1"/>
    <col min="19" max="19" width="5.7109375" style="212" customWidth="1" outlineLevel="1"/>
    <col min="20" max="20" width="53.28515625" style="214" customWidth="1" outlineLevel="1"/>
    <col min="21" max="21" width="13.5703125" style="213" customWidth="1" outlineLevel="2"/>
    <col min="22" max="24" width="13.5703125" style="213" customWidth="1" outlineLevel="1"/>
    <col min="25" max="29" width="9.140625" style="214"/>
    <col min="30" max="30" width="9.140625" style="363"/>
    <col min="31" max="16384" width="9.140625" style="214"/>
  </cols>
  <sheetData>
    <row r="1" spans="2:24" ht="57" customHeight="1" thickBot="1" x14ac:dyDescent="0.3">
      <c r="B1" s="218"/>
      <c r="C1" s="218"/>
      <c r="D1" s="219"/>
      <c r="E1" s="220"/>
      <c r="F1" s="532" t="s">
        <v>1346</v>
      </c>
      <c r="G1" s="532"/>
      <c r="H1" s="532"/>
      <c r="J1" s="218"/>
      <c r="K1" s="218"/>
      <c r="L1" s="221"/>
      <c r="M1" s="219"/>
      <c r="N1" s="533" t="s">
        <v>424</v>
      </c>
      <c r="O1" s="532"/>
      <c r="P1" s="532"/>
      <c r="R1" s="218"/>
      <c r="S1" s="218"/>
      <c r="T1" s="221"/>
      <c r="U1" s="219"/>
      <c r="V1" s="532" t="s">
        <v>1346</v>
      </c>
      <c r="W1" s="532"/>
      <c r="X1" s="532"/>
    </row>
    <row r="2" spans="2:24" ht="165" customHeight="1" thickBot="1" x14ac:dyDescent="0.3">
      <c r="B2" s="222" t="s">
        <v>425</v>
      </c>
      <c r="C2" s="222" t="s">
        <v>426</v>
      </c>
      <c r="D2" s="223" t="s">
        <v>427</v>
      </c>
      <c r="E2" s="225" t="s">
        <v>1347</v>
      </c>
      <c r="F2" s="226" t="s">
        <v>1348</v>
      </c>
      <c r="G2" s="226" t="s">
        <v>1349</v>
      </c>
      <c r="H2" s="226" t="s">
        <v>1350</v>
      </c>
      <c r="J2" s="222" t="s">
        <v>425</v>
      </c>
      <c r="K2" s="222" t="s">
        <v>426</v>
      </c>
      <c r="L2" s="223" t="s">
        <v>431</v>
      </c>
      <c r="M2" s="224" t="s">
        <v>432</v>
      </c>
      <c r="N2" s="226" t="s">
        <v>428</v>
      </c>
      <c r="O2" s="226" t="s">
        <v>429</v>
      </c>
      <c r="P2" s="226" t="s">
        <v>430</v>
      </c>
      <c r="R2" s="222" t="s">
        <v>425</v>
      </c>
      <c r="S2" s="222" t="s">
        <v>426</v>
      </c>
      <c r="T2" s="223" t="s">
        <v>433</v>
      </c>
      <c r="U2" s="224" t="s">
        <v>1347</v>
      </c>
      <c r="V2" s="226" t="s">
        <v>1351</v>
      </c>
      <c r="W2" s="226" t="s">
        <v>1352</v>
      </c>
      <c r="X2" s="226" t="s">
        <v>1353</v>
      </c>
    </row>
    <row r="3" spans="2:24" ht="23.25" customHeight="1" thickBot="1" x14ac:dyDescent="0.3">
      <c r="B3" s="227"/>
      <c r="C3" s="227"/>
      <c r="D3" s="228" t="s">
        <v>434</v>
      </c>
      <c r="E3" s="230">
        <f t="shared" ref="E3:H3" si="0">E4+E5+E6+E7+E8+E9+E37</f>
        <v>2945.0299999999997</v>
      </c>
      <c r="F3" s="229">
        <f>F4+F5+F6+F7+F8+F9+F37</f>
        <v>475818.51170000003</v>
      </c>
      <c r="G3" s="229">
        <f t="shared" si="0"/>
        <v>423723.04160000006</v>
      </c>
      <c r="H3" s="229">
        <f t="shared" si="0"/>
        <v>393166.92560000002</v>
      </c>
      <c r="J3" s="231">
        <f>J4+J5+J6+J7+J8+J9</f>
        <v>761</v>
      </c>
      <c r="K3" s="231">
        <f>K4+K5+K6+K7+K8+K9</f>
        <v>675</v>
      </c>
      <c r="L3" s="228" t="s">
        <v>434</v>
      </c>
      <c r="M3" s="229">
        <f t="shared" ref="M3" si="1">M4+M5+M6+M7+M8+M9+M37</f>
        <v>2945.0299999999997</v>
      </c>
      <c r="N3" s="229">
        <f>N4+N5+N6+N7+N8+N9+N37</f>
        <v>475818.51169999992</v>
      </c>
      <c r="O3" s="229">
        <f>O4+O5+O6+O7+O8+O9+O37</f>
        <v>423723.04160000006</v>
      </c>
      <c r="P3" s="229">
        <f>P4+P5+P6+P7+P8+P9+P37</f>
        <v>393166.92560000002</v>
      </c>
      <c r="R3" s="231">
        <f>R4+R5+R6+R7+R8+R9</f>
        <v>377</v>
      </c>
      <c r="S3" s="231">
        <f>S4+S5+S6+S7+S8+S9</f>
        <v>344</v>
      </c>
      <c r="T3" s="228" t="s">
        <v>434</v>
      </c>
      <c r="U3" s="229">
        <f>U4+U5+U6+U7+U8+U9+U37</f>
        <v>2945.0299999999997</v>
      </c>
      <c r="V3" s="229">
        <f>V4+V5+V6+V7+V8+V9+V37</f>
        <v>475818.51169999997</v>
      </c>
      <c r="W3" s="229">
        <f>W4+W5+W6+W7+W8+W9+W37</f>
        <v>423723.04160000006</v>
      </c>
      <c r="X3" s="229">
        <f>X4+X5+X6+X7+X8+X9+X37</f>
        <v>393166.92559999996</v>
      </c>
    </row>
    <row r="4" spans="2:24" ht="23.25" customHeight="1" thickBot="1" x14ac:dyDescent="0.3">
      <c r="B4" s="232"/>
      <c r="C4" s="232"/>
      <c r="D4" s="233" t="s">
        <v>22</v>
      </c>
      <c r="E4" s="235">
        <f t="shared" ref="E4" si="2">SUM(E38:E64)</f>
        <v>0</v>
      </c>
      <c r="F4" s="234">
        <f t="shared" ref="F4:H4" si="3">SUM(F38:F64)</f>
        <v>0</v>
      </c>
      <c r="G4" s="234">
        <f t="shared" si="3"/>
        <v>0</v>
      </c>
      <c r="H4" s="234">
        <f t="shared" si="3"/>
        <v>0</v>
      </c>
      <c r="J4" s="236">
        <v>27</v>
      </c>
      <c r="K4" s="236">
        <v>25</v>
      </c>
      <c r="L4" s="233" t="s">
        <v>22</v>
      </c>
      <c r="M4" s="234">
        <f t="shared" ref="M4:P4" si="4">SUM(M38:M64)</f>
        <v>0</v>
      </c>
      <c r="N4" s="234">
        <f t="shared" si="4"/>
        <v>0</v>
      </c>
      <c r="O4" s="234">
        <f t="shared" si="4"/>
        <v>0</v>
      </c>
      <c r="P4" s="234">
        <f t="shared" si="4"/>
        <v>0</v>
      </c>
      <c r="R4" s="236">
        <v>26</v>
      </c>
      <c r="S4" s="236">
        <v>24</v>
      </c>
      <c r="T4" s="233" t="s">
        <v>22</v>
      </c>
      <c r="U4" s="235">
        <f>SUM(U38:U64)</f>
        <v>0</v>
      </c>
      <c r="V4" s="234">
        <f t="shared" ref="V4:X4" si="5">SUM(V38:V64)</f>
        <v>0</v>
      </c>
      <c r="W4" s="234">
        <f t="shared" si="5"/>
        <v>0</v>
      </c>
      <c r="X4" s="234">
        <f t="shared" si="5"/>
        <v>0</v>
      </c>
    </row>
    <row r="5" spans="2:24" ht="23.25" customHeight="1" thickBot="1" x14ac:dyDescent="0.3">
      <c r="B5" s="232"/>
      <c r="C5" s="232"/>
      <c r="D5" s="237" t="s">
        <v>23</v>
      </c>
      <c r="E5" s="235">
        <f t="shared" ref="E5:H5" si="6">SUM(E65:E72)</f>
        <v>0</v>
      </c>
      <c r="F5" s="234">
        <f t="shared" si="6"/>
        <v>0</v>
      </c>
      <c r="G5" s="234">
        <f t="shared" si="6"/>
        <v>0</v>
      </c>
      <c r="H5" s="234">
        <f t="shared" si="6"/>
        <v>0</v>
      </c>
      <c r="J5" s="236">
        <v>8</v>
      </c>
      <c r="K5" s="236">
        <v>7</v>
      </c>
      <c r="L5" s="237" t="s">
        <v>23</v>
      </c>
      <c r="M5" s="234">
        <f t="shared" ref="M5:P5" si="7">SUM(M65:M72)</f>
        <v>0</v>
      </c>
      <c r="N5" s="234">
        <f t="shared" si="7"/>
        <v>0</v>
      </c>
      <c r="O5" s="234">
        <f t="shared" si="7"/>
        <v>0</v>
      </c>
      <c r="P5" s="234">
        <f t="shared" si="7"/>
        <v>0</v>
      </c>
      <c r="R5" s="236">
        <v>7</v>
      </c>
      <c r="S5" s="236">
        <v>6</v>
      </c>
      <c r="T5" s="237" t="s">
        <v>23</v>
      </c>
      <c r="U5" s="238">
        <f>SUM(U65:U72)</f>
        <v>0</v>
      </c>
      <c r="V5" s="234">
        <f t="shared" ref="V5:X5" si="8">SUM(V65:V72)</f>
        <v>0</v>
      </c>
      <c r="W5" s="234">
        <f t="shared" si="8"/>
        <v>0</v>
      </c>
      <c r="X5" s="234">
        <f t="shared" si="8"/>
        <v>0</v>
      </c>
    </row>
    <row r="6" spans="2:24" ht="23.25" customHeight="1" thickBot="1" x14ac:dyDescent="0.3">
      <c r="B6" s="239"/>
      <c r="C6" s="239"/>
      <c r="D6" s="240" t="s">
        <v>25</v>
      </c>
      <c r="E6" s="242">
        <f t="shared" ref="E6:H6" si="9">SUM(E73:E81)</f>
        <v>0</v>
      </c>
      <c r="F6" s="241">
        <f t="shared" si="9"/>
        <v>0</v>
      </c>
      <c r="G6" s="241">
        <f t="shared" si="9"/>
        <v>0</v>
      </c>
      <c r="H6" s="241">
        <f t="shared" si="9"/>
        <v>0</v>
      </c>
      <c r="J6" s="243">
        <v>9</v>
      </c>
      <c r="K6" s="243">
        <v>8</v>
      </c>
      <c r="L6" s="240" t="s">
        <v>25</v>
      </c>
      <c r="M6" s="244">
        <f t="shared" ref="M6:P6" si="10">SUM(M73:M81)</f>
        <v>0</v>
      </c>
      <c r="N6" s="241">
        <f t="shared" si="10"/>
        <v>0</v>
      </c>
      <c r="O6" s="241">
        <f t="shared" si="10"/>
        <v>0</v>
      </c>
      <c r="P6" s="241">
        <f t="shared" si="10"/>
        <v>0</v>
      </c>
      <c r="Q6" s="216"/>
      <c r="R6" s="243">
        <v>8</v>
      </c>
      <c r="S6" s="243">
        <v>7</v>
      </c>
      <c r="T6" s="240" t="s">
        <v>25</v>
      </c>
      <c r="U6" s="245">
        <f>SUM(U73:U81)</f>
        <v>0</v>
      </c>
      <c r="V6" s="241">
        <f>SUM(V73:V81)</f>
        <v>0</v>
      </c>
      <c r="W6" s="241">
        <f t="shared" ref="W6:X6" si="11">SUM(W73:W81)</f>
        <v>0</v>
      </c>
      <c r="X6" s="241">
        <f t="shared" si="11"/>
        <v>0</v>
      </c>
    </row>
    <row r="7" spans="2:24" ht="23.25" customHeight="1" thickBot="1" x14ac:dyDescent="0.3">
      <c r="B7" s="232"/>
      <c r="C7" s="232"/>
      <c r="D7" s="237" t="s">
        <v>3</v>
      </c>
      <c r="E7" s="235">
        <f t="shared" ref="E7:H7" si="12">SUM(E82:E108)</f>
        <v>0</v>
      </c>
      <c r="F7" s="234">
        <f t="shared" si="12"/>
        <v>0</v>
      </c>
      <c r="G7" s="234">
        <f t="shared" si="12"/>
        <v>0</v>
      </c>
      <c r="H7" s="234">
        <f t="shared" si="12"/>
        <v>0</v>
      </c>
      <c r="J7" s="236">
        <v>27</v>
      </c>
      <c r="K7" s="236">
        <v>25</v>
      </c>
      <c r="L7" s="237" t="s">
        <v>3</v>
      </c>
      <c r="M7" s="234">
        <f t="shared" ref="M7:P7" si="13">SUM(M82:M108)</f>
        <v>0</v>
      </c>
      <c r="N7" s="234">
        <f t="shared" si="13"/>
        <v>0</v>
      </c>
      <c r="O7" s="234">
        <f t="shared" si="13"/>
        <v>0</v>
      </c>
      <c r="P7" s="234">
        <f t="shared" si="13"/>
        <v>0</v>
      </c>
      <c r="R7" s="236">
        <v>27</v>
      </c>
      <c r="S7" s="236">
        <v>25</v>
      </c>
      <c r="T7" s="237" t="s">
        <v>3</v>
      </c>
      <c r="U7" s="235">
        <f>SUM(U82:U108)</f>
        <v>0</v>
      </c>
      <c r="V7" s="234">
        <f t="shared" ref="V7:X7" si="14">SUM(V82:V108)</f>
        <v>0</v>
      </c>
      <c r="W7" s="234">
        <f t="shared" si="14"/>
        <v>0</v>
      </c>
      <c r="X7" s="234">
        <f t="shared" si="14"/>
        <v>0</v>
      </c>
    </row>
    <row r="8" spans="2:24" ht="23.25" customHeight="1" thickBot="1" x14ac:dyDescent="0.3">
      <c r="B8" s="246"/>
      <c r="C8" s="246"/>
      <c r="D8" s="247" t="s">
        <v>26</v>
      </c>
      <c r="E8" s="249">
        <f t="shared" ref="E8:H8" si="15">SUM(E109:E135)</f>
        <v>0</v>
      </c>
      <c r="F8" s="248">
        <f t="shared" si="15"/>
        <v>0</v>
      </c>
      <c r="G8" s="248">
        <f t="shared" si="15"/>
        <v>0</v>
      </c>
      <c r="H8" s="248">
        <f t="shared" si="15"/>
        <v>0</v>
      </c>
      <c r="J8" s="236">
        <v>27</v>
      </c>
      <c r="K8" s="236">
        <v>25</v>
      </c>
      <c r="L8" s="237" t="s">
        <v>26</v>
      </c>
      <c r="M8" s="234">
        <f t="shared" ref="M8:P8" si="16">SUM(M109:M135)</f>
        <v>0</v>
      </c>
      <c r="N8" s="248">
        <f t="shared" si="16"/>
        <v>0</v>
      </c>
      <c r="O8" s="248">
        <f t="shared" si="16"/>
        <v>0</v>
      </c>
      <c r="P8" s="248">
        <f t="shared" si="16"/>
        <v>0</v>
      </c>
      <c r="R8" s="236">
        <v>27</v>
      </c>
      <c r="S8" s="236">
        <v>25</v>
      </c>
      <c r="T8" s="237" t="s">
        <v>26</v>
      </c>
      <c r="U8" s="235">
        <f>SUM(U109:U135)</f>
        <v>0</v>
      </c>
      <c r="V8" s="248">
        <f t="shared" ref="V8:X8" si="17">SUM(V109:V135)</f>
        <v>0</v>
      </c>
      <c r="W8" s="248">
        <f t="shared" si="17"/>
        <v>0</v>
      </c>
      <c r="X8" s="248">
        <f t="shared" si="17"/>
        <v>0</v>
      </c>
    </row>
    <row r="9" spans="2:24" ht="23.25" customHeight="1" thickBot="1" x14ac:dyDescent="0.3">
      <c r="B9" s="250">
        <f>B10+B11+B12+B13+B14+B15+B16+B17+B18+B19+B20+B21+B22+B23+B24+B25+B26+B27+B28+B29+B30+B31+B32+B33+B34+B35+B36</f>
        <v>663</v>
      </c>
      <c r="C9" s="250">
        <f>C10+C11+C12+C13+C14+C15+C16+C17+C18+C19+C20+C21+C22+C23+C24+C25+C26+C27+C28+C29+C30+C31+C32+C33+C34+C35+C36</f>
        <v>585</v>
      </c>
      <c r="D9" s="240" t="s">
        <v>435</v>
      </c>
      <c r="E9" s="242">
        <f t="shared" ref="E9:H9" si="18">E10+E11+E12+E13+E14+E15+E16+E17+E18+E19+E20+E21+E22+E23+E24+E25+E26+E27+E28+E29+E30+E31+E32+E33+E34+E35+E36</f>
        <v>2945.0299999999997</v>
      </c>
      <c r="F9" s="241">
        <f>F10+F11+F12+F13+F14+F15+F16+F17+F18+F19+F20+F21+F22+F23+F24+F25+F26+F27+F28+F29+F30+F31+F32+F33+F34+F35+F36</f>
        <v>475818.51170000003</v>
      </c>
      <c r="G9" s="241">
        <f t="shared" si="18"/>
        <v>423723.04160000006</v>
      </c>
      <c r="H9" s="241">
        <f t="shared" si="18"/>
        <v>393166.92560000002</v>
      </c>
      <c r="J9" s="250">
        <f>J10+J11+J12+J13+J14+J15+J16+J17+J18+J19+J20+J21+J22+J23+J24+J25+J26+J27+J28+J29+J30+J31+J32+J33+J34+J35+J36</f>
        <v>663</v>
      </c>
      <c r="K9" s="250">
        <f>K10+K11+K12+K13+K14+K15+K16+K17+K18+K19+K20+K21+K22+K23+K24+K25+K26+K27+K28+K29+K30+K31+K32+K33+K34+K35+K36</f>
        <v>585</v>
      </c>
      <c r="L9" s="240" t="s">
        <v>435</v>
      </c>
      <c r="M9" s="241">
        <f t="shared" ref="M9:P9" si="19">M10+M11+M12+M13+M14+M15+M16+M17+M18+M19+M20+M21+M22+M23+M24+M25+M26+M27+M28+M29+M30+M31+M32+M33+M34+M35+M36</f>
        <v>2945.0299999999997</v>
      </c>
      <c r="N9" s="241">
        <f t="shared" si="19"/>
        <v>475818.51169999992</v>
      </c>
      <c r="O9" s="241">
        <f t="shared" si="19"/>
        <v>423723.04160000006</v>
      </c>
      <c r="P9" s="241">
        <f t="shared" si="19"/>
        <v>393166.92560000002</v>
      </c>
      <c r="R9" s="250">
        <v>282</v>
      </c>
      <c r="S9" s="250">
        <v>257</v>
      </c>
      <c r="T9" s="240" t="s">
        <v>435</v>
      </c>
      <c r="U9" s="241">
        <f>U10+U11+U12+U13+U14+U15+U16+U17+U18+U19+U20+U21+U22+U23+U24+U25+U26+U27+U28+U29+U30+U31+U32+U33+U34+U35+U36</f>
        <v>2945.0299999999997</v>
      </c>
      <c r="V9" s="241">
        <f t="shared" ref="V9:X9" si="20">V10+V11+V12+V13+V14+V15+V16+V17+V18+V19+V20+V21+V22+V23+V24+V25+V26+V27+V28+V29+V30+V31+V32+V33+V34+V35+V36</f>
        <v>475818.51169999997</v>
      </c>
      <c r="W9" s="241">
        <f t="shared" si="20"/>
        <v>423723.04160000006</v>
      </c>
      <c r="X9" s="241">
        <f t="shared" si="20"/>
        <v>393166.92559999996</v>
      </c>
    </row>
    <row r="10" spans="2:24" ht="20.25" customHeight="1" outlineLevel="1" thickBot="1" x14ac:dyDescent="0.3">
      <c r="B10" s="251">
        <v>24</v>
      </c>
      <c r="C10" s="251">
        <v>0</v>
      </c>
      <c r="D10" s="252" t="s">
        <v>436</v>
      </c>
      <c r="E10" s="254">
        <f t="shared" ref="E10:H10" si="21">SUM(E136:E159)</f>
        <v>0</v>
      </c>
      <c r="F10" s="253">
        <f t="shared" si="21"/>
        <v>0</v>
      </c>
      <c r="G10" s="253">
        <f t="shared" si="21"/>
        <v>0</v>
      </c>
      <c r="H10" s="253">
        <f t="shared" si="21"/>
        <v>0</v>
      </c>
      <c r="J10" s="251">
        <v>24</v>
      </c>
      <c r="K10" s="251">
        <v>0</v>
      </c>
      <c r="L10" s="252" t="s">
        <v>436</v>
      </c>
      <c r="M10" s="253">
        <f t="shared" ref="M10:P10" si="22">SUM(M136:M159)</f>
        <v>0</v>
      </c>
      <c r="N10" s="253">
        <f t="shared" si="22"/>
        <v>0</v>
      </c>
      <c r="O10" s="253">
        <f t="shared" si="22"/>
        <v>0</v>
      </c>
      <c r="P10" s="253">
        <f t="shared" si="22"/>
        <v>0</v>
      </c>
      <c r="R10" s="251">
        <v>8</v>
      </c>
      <c r="S10" s="251">
        <v>0</v>
      </c>
      <c r="T10" s="252" t="s">
        <v>437</v>
      </c>
      <c r="U10" s="253">
        <f>SUM(U136:U159)</f>
        <v>0</v>
      </c>
      <c r="V10" s="253">
        <f t="shared" ref="V10:X10" si="23">SUM(V136:V159)</f>
        <v>0</v>
      </c>
      <c r="W10" s="253">
        <f t="shared" si="23"/>
        <v>0</v>
      </c>
      <c r="X10" s="253">
        <f t="shared" si="23"/>
        <v>0</v>
      </c>
    </row>
    <row r="11" spans="2:24" ht="20.25" customHeight="1" outlineLevel="1" thickBot="1" x14ac:dyDescent="0.3">
      <c r="B11" s="251">
        <v>29</v>
      </c>
      <c r="C11" s="251">
        <v>29</v>
      </c>
      <c r="D11" s="255" t="s">
        <v>438</v>
      </c>
      <c r="E11" s="257">
        <f t="shared" ref="E11:H11" si="24">SUM(E160:E188)</f>
        <v>118.10000000000002</v>
      </c>
      <c r="F11" s="256">
        <f t="shared" si="24"/>
        <v>15572.690099999998</v>
      </c>
      <c r="G11" s="256">
        <f t="shared" si="24"/>
        <v>13483.261699999995</v>
      </c>
      <c r="H11" s="256">
        <f t="shared" si="24"/>
        <v>14231.976499999995</v>
      </c>
      <c r="J11" s="251">
        <v>29</v>
      </c>
      <c r="K11" s="251">
        <v>29</v>
      </c>
      <c r="L11" s="255" t="s">
        <v>438</v>
      </c>
      <c r="M11" s="256">
        <f t="shared" ref="M11:P11" si="25">SUM(M160:M188)</f>
        <v>118.10000000000002</v>
      </c>
      <c r="N11" s="256">
        <f t="shared" si="25"/>
        <v>15572.6901</v>
      </c>
      <c r="O11" s="256">
        <f t="shared" si="25"/>
        <v>13483.261700000001</v>
      </c>
      <c r="P11" s="256">
        <f t="shared" si="25"/>
        <v>14231.976499999999</v>
      </c>
      <c r="R11" s="258">
        <v>12</v>
      </c>
      <c r="S11" s="258">
        <v>12</v>
      </c>
      <c r="T11" s="255" t="s">
        <v>438</v>
      </c>
      <c r="U11" s="256">
        <f>SUM(U160:U188)</f>
        <v>118.10000000000001</v>
      </c>
      <c r="V11" s="256">
        <f t="shared" ref="V11:X11" si="26">SUM(V160:V188)</f>
        <v>15572.690100000002</v>
      </c>
      <c r="W11" s="256">
        <f t="shared" si="26"/>
        <v>13483.261700000001</v>
      </c>
      <c r="X11" s="256">
        <f t="shared" si="26"/>
        <v>14231.976500000002</v>
      </c>
    </row>
    <row r="12" spans="2:24" ht="20.25" customHeight="1" outlineLevel="1" collapsed="1" thickBot="1" x14ac:dyDescent="0.3">
      <c r="B12" s="258">
        <v>17</v>
      </c>
      <c r="C12" s="258">
        <v>17</v>
      </c>
      <c r="D12" s="259" t="s">
        <v>439</v>
      </c>
      <c r="E12" s="261">
        <f t="shared" ref="E12:H12" si="27">SUM(E189:E205)</f>
        <v>65.53</v>
      </c>
      <c r="F12" s="262">
        <f t="shared" si="27"/>
        <v>10462.645500000001</v>
      </c>
      <c r="G12" s="262">
        <f t="shared" si="27"/>
        <v>8998.9511000000002</v>
      </c>
      <c r="H12" s="262">
        <f t="shared" si="27"/>
        <v>6924.8841999999995</v>
      </c>
      <c r="J12" s="258">
        <v>17</v>
      </c>
      <c r="K12" s="258">
        <v>17</v>
      </c>
      <c r="L12" s="259" t="s">
        <v>439</v>
      </c>
      <c r="M12" s="260">
        <f t="shared" ref="M12:P12" si="28">SUM(M189:M205)</f>
        <v>65.53</v>
      </c>
      <c r="N12" s="262">
        <f t="shared" si="28"/>
        <v>10462.645500000001</v>
      </c>
      <c r="O12" s="262">
        <f t="shared" si="28"/>
        <v>8998.951100000002</v>
      </c>
      <c r="P12" s="262">
        <f t="shared" si="28"/>
        <v>6924.8842000000004</v>
      </c>
      <c r="R12" s="263">
        <v>9</v>
      </c>
      <c r="S12" s="263">
        <v>9</v>
      </c>
      <c r="T12" s="264" t="s">
        <v>439</v>
      </c>
      <c r="U12" s="262">
        <f>SUM(U189:U205)</f>
        <v>65.53</v>
      </c>
      <c r="V12" s="262">
        <f t="shared" ref="V12:X12" si="29">SUM(V189:V205)</f>
        <v>10462.645500000001</v>
      </c>
      <c r="W12" s="262">
        <f t="shared" si="29"/>
        <v>8998.9511000000002</v>
      </c>
      <c r="X12" s="262">
        <f t="shared" si="29"/>
        <v>6924.8842000000004</v>
      </c>
    </row>
    <row r="13" spans="2:24" ht="20.25" customHeight="1" outlineLevel="1" collapsed="1" thickBot="1" x14ac:dyDescent="0.3">
      <c r="B13" s="263">
        <v>46</v>
      </c>
      <c r="C13" s="263">
        <v>46</v>
      </c>
      <c r="D13" s="264" t="s">
        <v>440</v>
      </c>
      <c r="E13" s="266">
        <f t="shared" ref="E13:H13" si="30">SUM(E206:E251)</f>
        <v>268.60000000000002</v>
      </c>
      <c r="F13" s="265">
        <f t="shared" si="30"/>
        <v>46433.561600000001</v>
      </c>
      <c r="G13" s="265">
        <f t="shared" si="30"/>
        <v>43666.678700000011</v>
      </c>
      <c r="H13" s="265">
        <f t="shared" si="30"/>
        <v>39305.630400000016</v>
      </c>
      <c r="J13" s="263">
        <v>46</v>
      </c>
      <c r="K13" s="263">
        <v>46</v>
      </c>
      <c r="L13" s="264" t="s">
        <v>440</v>
      </c>
      <c r="M13" s="265">
        <f t="shared" ref="M13:P13" si="31">SUM(M206:M251)</f>
        <v>268.60000000000002</v>
      </c>
      <c r="N13" s="265">
        <f t="shared" si="31"/>
        <v>46433.561599999994</v>
      </c>
      <c r="O13" s="265">
        <f t="shared" si="31"/>
        <v>43666.678700000004</v>
      </c>
      <c r="P13" s="265">
        <f t="shared" si="31"/>
        <v>39305.630400000009</v>
      </c>
      <c r="R13" s="263">
        <v>19</v>
      </c>
      <c r="S13" s="267">
        <v>19</v>
      </c>
      <c r="T13" s="264" t="s">
        <v>440</v>
      </c>
      <c r="U13" s="265">
        <f>SUM(U206:U251)</f>
        <v>268.60000000000002</v>
      </c>
      <c r="V13" s="265">
        <f t="shared" ref="V13:X13" si="32">SUM(V206:V251)</f>
        <v>46433.561600000008</v>
      </c>
      <c r="W13" s="265">
        <f t="shared" si="32"/>
        <v>43666.678699999997</v>
      </c>
      <c r="X13" s="265">
        <f t="shared" si="32"/>
        <v>39305.630400000002</v>
      </c>
    </row>
    <row r="14" spans="2:24" ht="20.25" customHeight="1" outlineLevel="1" collapsed="1" thickBot="1" x14ac:dyDescent="0.3">
      <c r="B14" s="251">
        <v>55</v>
      </c>
      <c r="C14" s="251">
        <v>23</v>
      </c>
      <c r="D14" s="268" t="s">
        <v>441</v>
      </c>
      <c r="E14" s="270">
        <f t="shared" ref="E14:H14" si="33">SUM(E252:E306)</f>
        <v>170</v>
      </c>
      <c r="F14" s="269">
        <f t="shared" si="33"/>
        <v>30400.782200000001</v>
      </c>
      <c r="G14" s="269">
        <f t="shared" si="33"/>
        <v>28764.709899999998</v>
      </c>
      <c r="H14" s="269">
        <f t="shared" si="33"/>
        <v>21799.980199999998</v>
      </c>
      <c r="J14" s="251">
        <v>55</v>
      </c>
      <c r="K14" s="251">
        <v>23</v>
      </c>
      <c r="L14" s="268" t="s">
        <v>441</v>
      </c>
      <c r="M14" s="269">
        <f t="shared" ref="M14:P14" si="34">SUM(M252:M306)</f>
        <v>170</v>
      </c>
      <c r="N14" s="269">
        <f t="shared" si="34"/>
        <v>30400.782199999994</v>
      </c>
      <c r="O14" s="269">
        <f t="shared" si="34"/>
        <v>28764.709900000002</v>
      </c>
      <c r="P14" s="269">
        <f t="shared" si="34"/>
        <v>21799.980200000002</v>
      </c>
      <c r="R14" s="251">
        <v>19</v>
      </c>
      <c r="S14" s="251">
        <v>10</v>
      </c>
      <c r="T14" s="268" t="s">
        <v>441</v>
      </c>
      <c r="U14" s="269">
        <f>SUM(U252:U306)</f>
        <v>170</v>
      </c>
      <c r="V14" s="269">
        <f t="shared" ref="V14:X14" si="35">SUM(V252:V306)</f>
        <v>30400.782200000001</v>
      </c>
      <c r="W14" s="269">
        <f t="shared" si="35"/>
        <v>28764.709900000002</v>
      </c>
      <c r="X14" s="269">
        <f t="shared" si="35"/>
        <v>21799.980199999998</v>
      </c>
    </row>
    <row r="15" spans="2:24" ht="20.25" customHeight="1" outlineLevel="1" collapsed="1" thickBot="1" x14ac:dyDescent="0.3">
      <c r="B15" s="251">
        <v>25</v>
      </c>
      <c r="C15" s="251">
        <v>25</v>
      </c>
      <c r="D15" s="268" t="s">
        <v>442</v>
      </c>
      <c r="E15" s="266">
        <f t="shared" ref="E15:H15" si="36">SUM(E307:E331)</f>
        <v>101.4</v>
      </c>
      <c r="F15" s="265">
        <f t="shared" si="36"/>
        <v>16612.637200000005</v>
      </c>
      <c r="G15" s="265">
        <f t="shared" si="36"/>
        <v>13742.017500000002</v>
      </c>
      <c r="H15" s="265">
        <f t="shared" si="36"/>
        <v>15779.891100000001</v>
      </c>
      <c r="J15" s="251">
        <v>25</v>
      </c>
      <c r="K15" s="251">
        <v>25</v>
      </c>
      <c r="L15" s="268" t="s">
        <v>442</v>
      </c>
      <c r="M15" s="265">
        <f t="shared" ref="M15:P15" si="37">SUM(M307:M331)</f>
        <v>101.39999999999999</v>
      </c>
      <c r="N15" s="265">
        <f t="shared" si="37"/>
        <v>16612.637200000001</v>
      </c>
      <c r="O15" s="265">
        <f t="shared" si="37"/>
        <v>13742.017500000002</v>
      </c>
      <c r="P15" s="265">
        <f t="shared" si="37"/>
        <v>15779.891099999997</v>
      </c>
      <c r="R15" s="251">
        <v>12</v>
      </c>
      <c r="S15" s="251">
        <v>12</v>
      </c>
      <c r="T15" s="268" t="s">
        <v>442</v>
      </c>
      <c r="U15" s="265">
        <f>SUM(U307:U331)</f>
        <v>101.4</v>
      </c>
      <c r="V15" s="265">
        <f t="shared" ref="V15:X15" si="38">SUM(V307:V331)</f>
        <v>16612.637200000001</v>
      </c>
      <c r="W15" s="265">
        <f t="shared" si="38"/>
        <v>13742.0175</v>
      </c>
      <c r="X15" s="265">
        <f t="shared" si="38"/>
        <v>15779.891099999997</v>
      </c>
    </row>
    <row r="16" spans="2:24" ht="20.25" customHeight="1" outlineLevel="1" collapsed="1" thickBot="1" x14ac:dyDescent="0.3">
      <c r="B16" s="251">
        <v>13</v>
      </c>
      <c r="C16" s="251">
        <v>13</v>
      </c>
      <c r="D16" s="268" t="s">
        <v>443</v>
      </c>
      <c r="E16" s="270">
        <f t="shared" ref="E16:H16" si="39">SUM(E332:E344)</f>
        <v>78.699999999999989</v>
      </c>
      <c r="F16" s="269">
        <f t="shared" si="39"/>
        <v>10232.920499999998</v>
      </c>
      <c r="G16" s="269">
        <f t="shared" si="39"/>
        <v>8961.6812999999984</v>
      </c>
      <c r="H16" s="269">
        <f t="shared" si="39"/>
        <v>9101.0991999999987</v>
      </c>
      <c r="J16" s="251">
        <v>13</v>
      </c>
      <c r="K16" s="251">
        <v>13</v>
      </c>
      <c r="L16" s="268" t="s">
        <v>443</v>
      </c>
      <c r="M16" s="269">
        <f t="shared" ref="M16:P16" si="40">SUM(M332:M344)</f>
        <v>78.699999999999989</v>
      </c>
      <c r="N16" s="269">
        <f t="shared" si="40"/>
        <v>10232.9205</v>
      </c>
      <c r="O16" s="269">
        <f t="shared" si="40"/>
        <v>8961.6813000000002</v>
      </c>
      <c r="P16" s="269">
        <f t="shared" si="40"/>
        <v>9101.0992000000006</v>
      </c>
      <c r="R16" s="251">
        <v>7</v>
      </c>
      <c r="S16" s="251">
        <v>7</v>
      </c>
      <c r="T16" s="268" t="s">
        <v>443</v>
      </c>
      <c r="U16" s="269">
        <f>SUM(U332:U344)</f>
        <v>78.699999999999989</v>
      </c>
      <c r="V16" s="269">
        <f t="shared" ref="V16:X16" si="41">SUM(V332:V344)</f>
        <v>10232.9205</v>
      </c>
      <c r="W16" s="269">
        <f t="shared" si="41"/>
        <v>8961.6813000000002</v>
      </c>
      <c r="X16" s="269">
        <f t="shared" si="41"/>
        <v>9101.0991999999987</v>
      </c>
    </row>
    <row r="17" spans="2:24" ht="20.25" customHeight="1" outlineLevel="1" collapsed="1" thickBot="1" x14ac:dyDescent="0.3">
      <c r="B17" s="251">
        <v>28</v>
      </c>
      <c r="C17" s="251">
        <v>28</v>
      </c>
      <c r="D17" s="268" t="s">
        <v>444</v>
      </c>
      <c r="E17" s="270">
        <f t="shared" ref="E17:H17" si="42">SUM(E345:E372)</f>
        <v>156.10000000000002</v>
      </c>
      <c r="F17" s="269">
        <f t="shared" si="42"/>
        <v>23964.540400000002</v>
      </c>
      <c r="G17" s="269">
        <f t="shared" si="42"/>
        <v>22353.259000000002</v>
      </c>
      <c r="H17" s="269">
        <f t="shared" si="42"/>
        <v>17622.959599999998</v>
      </c>
      <c r="J17" s="251">
        <v>28</v>
      </c>
      <c r="K17" s="251">
        <v>28</v>
      </c>
      <c r="L17" s="268" t="s">
        <v>444</v>
      </c>
      <c r="M17" s="269">
        <f t="shared" ref="M17:P17" si="43">SUM(M345:M372)</f>
        <v>156.09999999999997</v>
      </c>
      <c r="N17" s="269">
        <f t="shared" si="43"/>
        <v>23964.540399999994</v>
      </c>
      <c r="O17" s="269">
        <f t="shared" si="43"/>
        <v>22353.258999999998</v>
      </c>
      <c r="P17" s="269">
        <f t="shared" si="43"/>
        <v>17622.959599999998</v>
      </c>
      <c r="R17" s="251">
        <v>13</v>
      </c>
      <c r="S17" s="251">
        <v>13</v>
      </c>
      <c r="T17" s="268" t="s">
        <v>444</v>
      </c>
      <c r="U17" s="269">
        <f>SUM(U345:U372)</f>
        <v>156.1</v>
      </c>
      <c r="V17" s="269">
        <f t="shared" ref="V17:X17" si="44">SUM(V345:V372)</f>
        <v>23964.540399999998</v>
      </c>
      <c r="W17" s="269">
        <f t="shared" si="44"/>
        <v>22353.259000000002</v>
      </c>
      <c r="X17" s="269">
        <f t="shared" si="44"/>
        <v>17622.959599999998</v>
      </c>
    </row>
    <row r="18" spans="2:24" ht="20.25" customHeight="1" outlineLevel="1" collapsed="1" thickBot="1" x14ac:dyDescent="0.3">
      <c r="B18" s="251">
        <v>17</v>
      </c>
      <c r="C18" s="251">
        <v>17</v>
      </c>
      <c r="D18" s="268" t="s">
        <v>445</v>
      </c>
      <c r="E18" s="270">
        <f t="shared" ref="E18:H18" si="45">SUM(E373:E389)</f>
        <v>67.2</v>
      </c>
      <c r="F18" s="269">
        <f t="shared" si="45"/>
        <v>9347.7670000000016</v>
      </c>
      <c r="G18" s="269">
        <f t="shared" si="45"/>
        <v>8467.6576999999979</v>
      </c>
      <c r="H18" s="269">
        <f t="shared" si="45"/>
        <v>7969.9292999999998</v>
      </c>
      <c r="J18" s="251">
        <v>17</v>
      </c>
      <c r="K18" s="251">
        <v>17</v>
      </c>
      <c r="L18" s="268" t="s">
        <v>445</v>
      </c>
      <c r="M18" s="269">
        <f t="shared" ref="M18:P18" si="46">SUM(M373:M389)</f>
        <v>67.199999999999989</v>
      </c>
      <c r="N18" s="269">
        <f t="shared" si="46"/>
        <v>9347.7669999999998</v>
      </c>
      <c r="O18" s="269">
        <f t="shared" si="46"/>
        <v>8467.6576999999997</v>
      </c>
      <c r="P18" s="269">
        <f t="shared" si="46"/>
        <v>7969.9292999999998</v>
      </c>
      <c r="R18" s="251">
        <v>9</v>
      </c>
      <c r="S18" s="251">
        <v>9</v>
      </c>
      <c r="T18" s="268" t="s">
        <v>445</v>
      </c>
      <c r="U18" s="269">
        <f>SUM(U373:U389)</f>
        <v>67.199999999999989</v>
      </c>
      <c r="V18" s="269">
        <f t="shared" ref="V18:X18" si="47">SUM(V373:V389)</f>
        <v>9347.766999999998</v>
      </c>
      <c r="W18" s="269">
        <f t="shared" si="47"/>
        <v>8467.6576999999997</v>
      </c>
      <c r="X18" s="269">
        <f t="shared" si="47"/>
        <v>7969.9293000000007</v>
      </c>
    </row>
    <row r="19" spans="2:24" ht="20.25" customHeight="1" outlineLevel="1" collapsed="1" thickBot="1" x14ac:dyDescent="0.3">
      <c r="B19" s="251">
        <v>28</v>
      </c>
      <c r="C19" s="251">
        <v>28</v>
      </c>
      <c r="D19" s="268" t="s">
        <v>446</v>
      </c>
      <c r="E19" s="270">
        <f t="shared" ref="E19:H19" si="48">SUM(E390:E417)</f>
        <v>134</v>
      </c>
      <c r="F19" s="269">
        <f t="shared" si="48"/>
        <v>22923.952600000004</v>
      </c>
      <c r="G19" s="269">
        <f t="shared" si="48"/>
        <v>18952.654500000001</v>
      </c>
      <c r="H19" s="269">
        <f t="shared" si="48"/>
        <v>21263.885100000007</v>
      </c>
      <c r="J19" s="251">
        <v>28</v>
      </c>
      <c r="K19" s="251">
        <v>28</v>
      </c>
      <c r="L19" s="268" t="s">
        <v>446</v>
      </c>
      <c r="M19" s="269">
        <f t="shared" ref="M19:P19" si="49">SUM(M390:M417)</f>
        <v>134</v>
      </c>
      <c r="N19" s="269">
        <f t="shared" si="49"/>
        <v>22923.952600000001</v>
      </c>
      <c r="O19" s="269">
        <f t="shared" si="49"/>
        <v>18952.654499999997</v>
      </c>
      <c r="P19" s="269">
        <f t="shared" si="49"/>
        <v>21263.885100000003</v>
      </c>
      <c r="R19" s="251">
        <v>14</v>
      </c>
      <c r="S19" s="251">
        <v>14</v>
      </c>
      <c r="T19" s="268" t="s">
        <v>446</v>
      </c>
      <c r="U19" s="269">
        <f>SUM(U390:U417)</f>
        <v>134</v>
      </c>
      <c r="V19" s="269">
        <f t="shared" ref="V19:X19" si="50">SUM(V390:V417)</f>
        <v>22923.952600000001</v>
      </c>
      <c r="W19" s="269">
        <f t="shared" si="50"/>
        <v>18952.654499999997</v>
      </c>
      <c r="X19" s="269">
        <f t="shared" si="50"/>
        <v>21263.885100000003</v>
      </c>
    </row>
    <row r="20" spans="2:24" ht="20.25" customHeight="1" outlineLevel="1" collapsed="1" thickBot="1" x14ac:dyDescent="0.3">
      <c r="B20" s="251">
        <v>23</v>
      </c>
      <c r="C20" s="251">
        <v>23</v>
      </c>
      <c r="D20" s="268" t="s">
        <v>447</v>
      </c>
      <c r="E20" s="270">
        <f t="shared" ref="E20:H20" si="51">SUM(E418:E440)</f>
        <v>92</v>
      </c>
      <c r="F20" s="269">
        <f t="shared" si="51"/>
        <v>10386.5419</v>
      </c>
      <c r="G20" s="269">
        <f t="shared" si="51"/>
        <v>9124.8568999999989</v>
      </c>
      <c r="H20" s="269">
        <f t="shared" si="51"/>
        <v>10019.5262</v>
      </c>
      <c r="J20" s="251">
        <v>23</v>
      </c>
      <c r="K20" s="251">
        <v>23</v>
      </c>
      <c r="L20" s="268" t="s">
        <v>447</v>
      </c>
      <c r="M20" s="269">
        <f t="shared" ref="M20:P20" si="52">SUM(M418:M440)</f>
        <v>92</v>
      </c>
      <c r="N20" s="269">
        <f t="shared" si="52"/>
        <v>10386.5419</v>
      </c>
      <c r="O20" s="269">
        <f t="shared" si="52"/>
        <v>9124.8569000000007</v>
      </c>
      <c r="P20" s="269">
        <f t="shared" si="52"/>
        <v>10019.5262</v>
      </c>
      <c r="R20" s="251">
        <v>10</v>
      </c>
      <c r="S20" s="251">
        <v>10</v>
      </c>
      <c r="T20" s="268" t="s">
        <v>447</v>
      </c>
      <c r="U20" s="269">
        <f>SUM(U418:U440)</f>
        <v>92</v>
      </c>
      <c r="V20" s="269">
        <f t="shared" ref="V20:X20" si="53">SUM(V418:V440)</f>
        <v>10386.5419</v>
      </c>
      <c r="W20" s="269">
        <f t="shared" si="53"/>
        <v>9124.8568999999989</v>
      </c>
      <c r="X20" s="269">
        <f t="shared" si="53"/>
        <v>10019.5262</v>
      </c>
    </row>
    <row r="21" spans="2:24" ht="20.25" customHeight="1" outlineLevel="1" collapsed="1" thickBot="1" x14ac:dyDescent="0.3">
      <c r="B21" s="251">
        <v>32</v>
      </c>
      <c r="C21" s="251">
        <v>14</v>
      </c>
      <c r="D21" s="268" t="s">
        <v>448</v>
      </c>
      <c r="E21" s="270">
        <f t="shared" ref="E21:H21" si="54">SUM(E441:E472)</f>
        <v>74.400000000000006</v>
      </c>
      <c r="F21" s="269">
        <f t="shared" si="54"/>
        <v>11683.438599999999</v>
      </c>
      <c r="G21" s="269">
        <f t="shared" si="54"/>
        <v>11167.407700000002</v>
      </c>
      <c r="H21" s="269">
        <f t="shared" si="54"/>
        <v>8772.7345000000005</v>
      </c>
      <c r="J21" s="251">
        <v>32</v>
      </c>
      <c r="K21" s="251">
        <v>14</v>
      </c>
      <c r="L21" s="268" t="s">
        <v>448</v>
      </c>
      <c r="M21" s="269">
        <f t="shared" ref="M21:P21" si="55">SUM(M441:M472)</f>
        <v>74.400000000000006</v>
      </c>
      <c r="N21" s="269">
        <f t="shared" si="55"/>
        <v>11683.438599999999</v>
      </c>
      <c r="O21" s="269">
        <f t="shared" si="55"/>
        <v>11167.407700000002</v>
      </c>
      <c r="P21" s="269">
        <f t="shared" si="55"/>
        <v>8772.7345000000005</v>
      </c>
      <c r="R21" s="251">
        <v>14</v>
      </c>
      <c r="S21" s="251">
        <v>7</v>
      </c>
      <c r="T21" s="268" t="s">
        <v>448</v>
      </c>
      <c r="U21" s="269">
        <f>SUM(U441:U472)</f>
        <v>74.399999999999991</v>
      </c>
      <c r="V21" s="269">
        <f t="shared" ref="V21:X21" si="56">SUM(V441:V472)</f>
        <v>11683.438599999999</v>
      </c>
      <c r="W21" s="269">
        <f t="shared" si="56"/>
        <v>11167.4077</v>
      </c>
      <c r="X21" s="269">
        <f t="shared" si="56"/>
        <v>8772.7345000000005</v>
      </c>
    </row>
    <row r="22" spans="2:24" ht="20.25" customHeight="1" outlineLevel="1" collapsed="1" thickBot="1" x14ac:dyDescent="0.3">
      <c r="B22" s="251">
        <v>29</v>
      </c>
      <c r="C22" s="251">
        <v>29</v>
      </c>
      <c r="D22" s="268" t="s">
        <v>449</v>
      </c>
      <c r="E22" s="270">
        <f>SUM(E473:E501)</f>
        <v>146.79999999999998</v>
      </c>
      <c r="F22" s="269">
        <f t="shared" ref="F22:H22" si="57">SUM(F473:F501)</f>
        <v>26349.361500000003</v>
      </c>
      <c r="G22" s="269">
        <f t="shared" si="57"/>
        <v>22318.238400000002</v>
      </c>
      <c r="H22" s="269">
        <f t="shared" si="57"/>
        <v>23248.5681</v>
      </c>
      <c r="J22" s="251">
        <v>29</v>
      </c>
      <c r="K22" s="251">
        <v>29</v>
      </c>
      <c r="L22" s="268" t="s">
        <v>449</v>
      </c>
      <c r="M22" s="269">
        <f t="shared" ref="M22:P22" si="58">SUM(M473:M501)</f>
        <v>146.80000000000001</v>
      </c>
      <c r="N22" s="269">
        <f t="shared" si="58"/>
        <v>26349.361500000003</v>
      </c>
      <c r="O22" s="269">
        <f t="shared" si="58"/>
        <v>22318.238400000002</v>
      </c>
      <c r="P22" s="269">
        <f t="shared" si="58"/>
        <v>23248.568100000004</v>
      </c>
      <c r="R22" s="251">
        <v>11</v>
      </c>
      <c r="S22" s="251">
        <v>11</v>
      </c>
      <c r="T22" s="268" t="s">
        <v>449</v>
      </c>
      <c r="U22" s="269">
        <f>SUM(U473:U501)</f>
        <v>146.79999999999998</v>
      </c>
      <c r="V22" s="269">
        <f t="shared" ref="V22:X22" si="59">SUM(V473:V501)</f>
        <v>26349.361499999999</v>
      </c>
      <c r="W22" s="269">
        <f t="shared" si="59"/>
        <v>22318.238400000002</v>
      </c>
      <c r="X22" s="269">
        <f t="shared" si="59"/>
        <v>23248.5681</v>
      </c>
    </row>
    <row r="23" spans="2:24" ht="20.25" customHeight="1" outlineLevel="1" collapsed="1" thickBot="1" x14ac:dyDescent="0.3">
      <c r="B23" s="251">
        <v>24</v>
      </c>
      <c r="C23" s="251">
        <v>24</v>
      </c>
      <c r="D23" s="268" t="s">
        <v>450</v>
      </c>
      <c r="E23" s="270">
        <f t="shared" ref="E23:H23" si="60">SUM(E502:E525)</f>
        <v>103.8</v>
      </c>
      <c r="F23" s="269">
        <f t="shared" si="60"/>
        <v>13857.3541</v>
      </c>
      <c r="G23" s="269">
        <f t="shared" si="60"/>
        <v>12630.016200000002</v>
      </c>
      <c r="H23" s="269">
        <f t="shared" si="60"/>
        <v>13296.025100000003</v>
      </c>
      <c r="J23" s="251">
        <v>24</v>
      </c>
      <c r="K23" s="251">
        <v>24</v>
      </c>
      <c r="L23" s="268" t="s">
        <v>450</v>
      </c>
      <c r="M23" s="269">
        <f t="shared" ref="M23:P23" si="61">SUM(M502:M525)</f>
        <v>103.80000000000001</v>
      </c>
      <c r="N23" s="269">
        <f t="shared" si="61"/>
        <v>13857.3541</v>
      </c>
      <c r="O23" s="269">
        <f t="shared" si="61"/>
        <v>12630.016200000002</v>
      </c>
      <c r="P23" s="269">
        <f t="shared" si="61"/>
        <v>13296.025100000001</v>
      </c>
      <c r="R23" s="251">
        <v>8</v>
      </c>
      <c r="S23" s="251">
        <v>8</v>
      </c>
      <c r="T23" s="268" t="s">
        <v>450</v>
      </c>
      <c r="U23" s="269">
        <f>SUM(U502:U525)</f>
        <v>103.79999999999998</v>
      </c>
      <c r="V23" s="269">
        <f t="shared" ref="V23:X23" si="62">SUM(V502:V525)</f>
        <v>13857.354099999999</v>
      </c>
      <c r="W23" s="269">
        <f t="shared" si="62"/>
        <v>12630.0162</v>
      </c>
      <c r="X23" s="269">
        <f t="shared" si="62"/>
        <v>13296.025099999999</v>
      </c>
    </row>
    <row r="24" spans="2:24" ht="20.25" customHeight="1" outlineLevel="1" collapsed="1" thickBot="1" x14ac:dyDescent="0.3">
      <c r="B24" s="251">
        <v>33</v>
      </c>
      <c r="C24" s="251">
        <v>33</v>
      </c>
      <c r="D24" s="268" t="s">
        <v>451</v>
      </c>
      <c r="E24" s="270">
        <f t="shared" ref="E24:H24" si="63">SUM(E526:E558)</f>
        <v>185.29999999999998</v>
      </c>
      <c r="F24" s="269">
        <f t="shared" si="63"/>
        <v>32535.174399999996</v>
      </c>
      <c r="G24" s="269">
        <f t="shared" si="63"/>
        <v>29135.448499999999</v>
      </c>
      <c r="H24" s="269">
        <f t="shared" si="63"/>
        <v>26717.255700000005</v>
      </c>
      <c r="J24" s="251">
        <v>33</v>
      </c>
      <c r="K24" s="251">
        <v>33</v>
      </c>
      <c r="L24" s="268" t="s">
        <v>451</v>
      </c>
      <c r="M24" s="269">
        <f t="shared" ref="M24:P24" si="64">SUM(M526:M558)</f>
        <v>185.3</v>
      </c>
      <c r="N24" s="269">
        <f t="shared" si="64"/>
        <v>32535.1744</v>
      </c>
      <c r="O24" s="269">
        <f t="shared" si="64"/>
        <v>29135.448499999999</v>
      </c>
      <c r="P24" s="269">
        <f t="shared" si="64"/>
        <v>26717.255700000002</v>
      </c>
      <c r="R24" s="251">
        <v>15</v>
      </c>
      <c r="S24" s="251">
        <v>15</v>
      </c>
      <c r="T24" s="268" t="s">
        <v>451</v>
      </c>
      <c r="U24" s="269">
        <f>SUM(U526:U558)</f>
        <v>185.3</v>
      </c>
      <c r="V24" s="269">
        <f t="shared" ref="V24:X24" si="65">SUM(V526:V558)</f>
        <v>32535.1744</v>
      </c>
      <c r="W24" s="269">
        <f t="shared" si="65"/>
        <v>29135.448499999999</v>
      </c>
      <c r="X24" s="269">
        <f t="shared" si="65"/>
        <v>26717.255700000002</v>
      </c>
    </row>
    <row r="25" spans="2:24" ht="20.25" customHeight="1" outlineLevel="1" collapsed="1" thickBot="1" x14ac:dyDescent="0.3">
      <c r="B25" s="251">
        <v>31</v>
      </c>
      <c r="C25" s="251">
        <v>31</v>
      </c>
      <c r="D25" s="268" t="s">
        <v>452</v>
      </c>
      <c r="E25" s="270">
        <f t="shared" ref="E25:H25" si="66">SUM(E559:E589)</f>
        <v>114.89999999999999</v>
      </c>
      <c r="F25" s="269">
        <f t="shared" si="66"/>
        <v>18304.233500000002</v>
      </c>
      <c r="G25" s="269">
        <f t="shared" si="66"/>
        <v>17425.401900000001</v>
      </c>
      <c r="H25" s="269">
        <f t="shared" si="66"/>
        <v>11673.823299999998</v>
      </c>
      <c r="J25" s="251">
        <v>31</v>
      </c>
      <c r="K25" s="251">
        <v>31</v>
      </c>
      <c r="L25" s="268" t="s">
        <v>452</v>
      </c>
      <c r="M25" s="269">
        <f t="shared" ref="M25:P25" si="67">SUM(M559:M589)</f>
        <v>114.89999999999999</v>
      </c>
      <c r="N25" s="269">
        <f t="shared" si="67"/>
        <v>18304.233500000002</v>
      </c>
      <c r="O25" s="269">
        <f t="shared" si="67"/>
        <v>17425.401899999997</v>
      </c>
      <c r="P25" s="269">
        <f t="shared" si="67"/>
        <v>11673.823299999998</v>
      </c>
      <c r="R25" s="251">
        <v>12</v>
      </c>
      <c r="S25" s="251">
        <v>12</v>
      </c>
      <c r="T25" s="268" t="s">
        <v>452</v>
      </c>
      <c r="U25" s="269">
        <f>SUM(U559:U589)</f>
        <v>114.89999999999999</v>
      </c>
      <c r="V25" s="269">
        <f t="shared" ref="V25:X25" si="68">SUM(V559:V589)</f>
        <v>18304.233499999998</v>
      </c>
      <c r="W25" s="269">
        <f t="shared" si="68"/>
        <v>17425.401900000001</v>
      </c>
      <c r="X25" s="269">
        <f t="shared" si="68"/>
        <v>11673.8233</v>
      </c>
    </row>
    <row r="26" spans="2:24" ht="20.25" customHeight="1" outlineLevel="1" collapsed="1" thickBot="1" x14ac:dyDescent="0.3">
      <c r="B26" s="251">
        <v>18</v>
      </c>
      <c r="C26" s="251">
        <v>18</v>
      </c>
      <c r="D26" s="268" t="s">
        <v>453</v>
      </c>
      <c r="E26" s="270">
        <f t="shared" ref="E26:H26" si="69">SUM(E590:E607)</f>
        <v>85.1</v>
      </c>
      <c r="F26" s="269">
        <f t="shared" si="69"/>
        <v>10376.293099999999</v>
      </c>
      <c r="G26" s="269">
        <f t="shared" si="69"/>
        <v>8977.8691000000017</v>
      </c>
      <c r="H26" s="269">
        <f t="shared" si="69"/>
        <v>9942.1216999999997</v>
      </c>
      <c r="J26" s="251">
        <v>18</v>
      </c>
      <c r="K26" s="251">
        <v>18</v>
      </c>
      <c r="L26" s="268" t="s">
        <v>453</v>
      </c>
      <c r="M26" s="269">
        <f t="shared" ref="M26:P26" si="70">SUM(M590:M607)</f>
        <v>85.1</v>
      </c>
      <c r="N26" s="269">
        <f t="shared" si="70"/>
        <v>10376.293100000003</v>
      </c>
      <c r="O26" s="269">
        <f t="shared" si="70"/>
        <v>8977.8690999999999</v>
      </c>
      <c r="P26" s="269">
        <f t="shared" si="70"/>
        <v>9942.1216999999997</v>
      </c>
      <c r="R26" s="251">
        <v>8</v>
      </c>
      <c r="S26" s="251">
        <v>8</v>
      </c>
      <c r="T26" s="268" t="s">
        <v>453</v>
      </c>
      <c r="U26" s="269">
        <f>SUM(U590:U607)</f>
        <v>85.100000000000009</v>
      </c>
      <c r="V26" s="269">
        <f t="shared" ref="V26:X26" si="71">SUM(V590:V607)</f>
        <v>10376.293099999999</v>
      </c>
      <c r="W26" s="269">
        <f t="shared" si="71"/>
        <v>8977.8690999999999</v>
      </c>
      <c r="X26" s="269">
        <f t="shared" si="71"/>
        <v>9942.1216999999997</v>
      </c>
    </row>
    <row r="27" spans="2:24" ht="20.25" customHeight="1" outlineLevel="1" collapsed="1" thickBot="1" x14ac:dyDescent="0.3">
      <c r="B27" s="251">
        <v>20</v>
      </c>
      <c r="C27" s="251">
        <v>20</v>
      </c>
      <c r="D27" s="268" t="s">
        <v>454</v>
      </c>
      <c r="E27" s="270">
        <f t="shared" ref="E27:H27" si="72">SUM(E608:E627)</f>
        <v>79.2</v>
      </c>
      <c r="F27" s="269">
        <f t="shared" si="72"/>
        <v>13714.365399999999</v>
      </c>
      <c r="G27" s="269">
        <f t="shared" si="72"/>
        <v>12779.302599999999</v>
      </c>
      <c r="H27" s="269">
        <f t="shared" si="72"/>
        <v>9252.9344000000001</v>
      </c>
      <c r="J27" s="251">
        <v>20</v>
      </c>
      <c r="K27" s="251">
        <v>20</v>
      </c>
      <c r="L27" s="268" t="s">
        <v>454</v>
      </c>
      <c r="M27" s="269">
        <f t="shared" ref="M27:P27" si="73">SUM(M608:M627)</f>
        <v>79.2</v>
      </c>
      <c r="N27" s="269">
        <f t="shared" si="73"/>
        <v>13714.365399999999</v>
      </c>
      <c r="O27" s="269">
        <f t="shared" si="73"/>
        <v>12779.302599999999</v>
      </c>
      <c r="P27" s="269">
        <f t="shared" si="73"/>
        <v>9252.9344000000001</v>
      </c>
      <c r="R27" s="251">
        <v>7</v>
      </c>
      <c r="S27" s="251">
        <v>7</v>
      </c>
      <c r="T27" s="268" t="s">
        <v>454</v>
      </c>
      <c r="U27" s="269">
        <f>SUM(U608:U627)</f>
        <v>79.2</v>
      </c>
      <c r="V27" s="269">
        <f t="shared" ref="V27:X27" si="74">SUM(V608:V627)</f>
        <v>13714.365399999999</v>
      </c>
      <c r="W27" s="269">
        <f t="shared" si="74"/>
        <v>12779.302599999999</v>
      </c>
      <c r="X27" s="269">
        <f t="shared" si="74"/>
        <v>9252.9343999999983</v>
      </c>
    </row>
    <row r="28" spans="2:24" ht="20.25" customHeight="1" outlineLevel="1" collapsed="1" thickBot="1" x14ac:dyDescent="0.3">
      <c r="B28" s="251">
        <v>17</v>
      </c>
      <c r="C28" s="251">
        <v>17</v>
      </c>
      <c r="D28" s="268" t="s">
        <v>455</v>
      </c>
      <c r="E28" s="270">
        <f t="shared" ref="E28:H28" si="75">SUM(E628:E644)</f>
        <v>69.2</v>
      </c>
      <c r="F28" s="269">
        <f t="shared" si="75"/>
        <v>9015.7525000000005</v>
      </c>
      <c r="G28" s="269">
        <f t="shared" si="75"/>
        <v>8283.2167000000009</v>
      </c>
      <c r="H28" s="269">
        <f t="shared" si="75"/>
        <v>6038.8370999999997</v>
      </c>
      <c r="J28" s="251">
        <v>17</v>
      </c>
      <c r="K28" s="251">
        <v>17</v>
      </c>
      <c r="L28" s="268" t="s">
        <v>455</v>
      </c>
      <c r="M28" s="269">
        <f t="shared" ref="M28:P28" si="76">SUM(M628:M644)</f>
        <v>69.2</v>
      </c>
      <c r="N28" s="269">
        <f t="shared" si="76"/>
        <v>9015.7525000000005</v>
      </c>
      <c r="O28" s="269">
        <f t="shared" si="76"/>
        <v>8283.2167000000009</v>
      </c>
      <c r="P28" s="269">
        <f t="shared" si="76"/>
        <v>6038.8370999999997</v>
      </c>
      <c r="R28" s="251">
        <v>7</v>
      </c>
      <c r="S28" s="251">
        <v>7</v>
      </c>
      <c r="T28" s="268" t="s">
        <v>455</v>
      </c>
      <c r="U28" s="269">
        <f>SUM(U628:U644)</f>
        <v>69.2</v>
      </c>
      <c r="V28" s="269">
        <f t="shared" ref="V28:X28" si="77">SUM(V628:V644)</f>
        <v>9015.7524999999987</v>
      </c>
      <c r="W28" s="269">
        <f t="shared" si="77"/>
        <v>8283.216699999999</v>
      </c>
      <c r="X28" s="269">
        <f t="shared" si="77"/>
        <v>6038.8371000000006</v>
      </c>
    </row>
    <row r="29" spans="2:24" ht="20.25" customHeight="1" outlineLevel="1" collapsed="1" thickBot="1" x14ac:dyDescent="0.3">
      <c r="B29" s="251">
        <v>37</v>
      </c>
      <c r="C29" s="251">
        <v>37</v>
      </c>
      <c r="D29" s="268" t="s">
        <v>456</v>
      </c>
      <c r="E29" s="270">
        <f t="shared" ref="E29:H29" si="78">SUM(E645:E681)</f>
        <v>205.70000000000002</v>
      </c>
      <c r="F29" s="269">
        <f t="shared" si="78"/>
        <v>38926.622299999995</v>
      </c>
      <c r="G29" s="269">
        <f t="shared" si="78"/>
        <v>34760.810600000004</v>
      </c>
      <c r="H29" s="269">
        <f t="shared" si="78"/>
        <v>26018.3691</v>
      </c>
      <c r="J29" s="251">
        <v>37</v>
      </c>
      <c r="K29" s="251">
        <v>37</v>
      </c>
      <c r="L29" s="268" t="s">
        <v>456</v>
      </c>
      <c r="M29" s="269">
        <f t="shared" ref="M29:P29" si="79">SUM(M645:M681)</f>
        <v>205.70000000000002</v>
      </c>
      <c r="N29" s="269">
        <f t="shared" si="79"/>
        <v>38926.622299999995</v>
      </c>
      <c r="O29" s="269">
        <f t="shared" si="79"/>
        <v>34760.810600000004</v>
      </c>
      <c r="P29" s="269">
        <f t="shared" si="79"/>
        <v>26018.3691</v>
      </c>
      <c r="R29" s="251">
        <v>17</v>
      </c>
      <c r="S29" s="251">
        <v>17</v>
      </c>
      <c r="T29" s="268" t="s">
        <v>456</v>
      </c>
      <c r="U29" s="269">
        <f>SUM(U645:U681)</f>
        <v>205.7</v>
      </c>
      <c r="V29" s="269">
        <f t="shared" ref="V29:X29" si="80">SUM(V645:V681)</f>
        <v>38926.622299999995</v>
      </c>
      <c r="W29" s="269">
        <f t="shared" si="80"/>
        <v>34760.810599999997</v>
      </c>
      <c r="X29" s="269">
        <f t="shared" si="80"/>
        <v>26018.369099999996</v>
      </c>
    </row>
    <row r="30" spans="2:24" ht="20.25" customHeight="1" outlineLevel="1" collapsed="1" thickBot="1" x14ac:dyDescent="0.3">
      <c r="B30" s="251">
        <v>20</v>
      </c>
      <c r="C30" s="251">
        <v>20</v>
      </c>
      <c r="D30" s="268" t="s">
        <v>457</v>
      </c>
      <c r="E30" s="270">
        <f t="shared" ref="E30:H30" si="81">SUM(E682:E701)</f>
        <v>93.100000000000009</v>
      </c>
      <c r="F30" s="269">
        <f t="shared" si="81"/>
        <v>13882.7402</v>
      </c>
      <c r="G30" s="269">
        <f t="shared" si="81"/>
        <v>11907.075700000001</v>
      </c>
      <c r="H30" s="269">
        <f t="shared" si="81"/>
        <v>14326.212200000002</v>
      </c>
      <c r="J30" s="251">
        <v>20</v>
      </c>
      <c r="K30" s="251">
        <v>20</v>
      </c>
      <c r="L30" s="268" t="s">
        <v>457</v>
      </c>
      <c r="M30" s="269">
        <f t="shared" ref="M30:P30" si="82">SUM(M682:M701)</f>
        <v>93.1</v>
      </c>
      <c r="N30" s="269">
        <f t="shared" si="82"/>
        <v>13882.7402</v>
      </c>
      <c r="O30" s="269">
        <f t="shared" si="82"/>
        <v>11907.075699999999</v>
      </c>
      <c r="P30" s="269">
        <f t="shared" si="82"/>
        <v>14326.2122</v>
      </c>
      <c r="R30" s="251">
        <v>9</v>
      </c>
      <c r="S30" s="251">
        <v>9</v>
      </c>
      <c r="T30" s="268" t="s">
        <v>457</v>
      </c>
      <c r="U30" s="269">
        <f>SUM(U682:U701)</f>
        <v>93.1</v>
      </c>
      <c r="V30" s="269">
        <f t="shared" ref="V30:X30" si="83">SUM(V682:V701)</f>
        <v>13882.7402</v>
      </c>
      <c r="W30" s="269">
        <f t="shared" si="83"/>
        <v>11907.075700000001</v>
      </c>
      <c r="X30" s="269">
        <f t="shared" si="83"/>
        <v>14326.2122</v>
      </c>
    </row>
    <row r="31" spans="2:24" ht="20.25" customHeight="1" outlineLevel="1" collapsed="1" thickBot="1" x14ac:dyDescent="0.3">
      <c r="B31" s="251">
        <v>21</v>
      </c>
      <c r="C31" s="251">
        <v>21</v>
      </c>
      <c r="D31" s="268" t="s">
        <v>458</v>
      </c>
      <c r="E31" s="270">
        <f t="shared" ref="E31:H31" si="84">SUM(E702:E722)</f>
        <v>102.3</v>
      </c>
      <c r="F31" s="269">
        <f t="shared" si="84"/>
        <v>13747.7327</v>
      </c>
      <c r="G31" s="269">
        <f t="shared" si="84"/>
        <v>12283.117700000001</v>
      </c>
      <c r="H31" s="269">
        <f t="shared" si="84"/>
        <v>10615.2209</v>
      </c>
      <c r="J31" s="251">
        <v>21</v>
      </c>
      <c r="K31" s="251">
        <v>21</v>
      </c>
      <c r="L31" s="268" t="s">
        <v>458</v>
      </c>
      <c r="M31" s="269">
        <f t="shared" ref="M31:P31" si="85">SUM(M702:M722)</f>
        <v>102.3</v>
      </c>
      <c r="N31" s="269">
        <f t="shared" si="85"/>
        <v>13747.732700000004</v>
      </c>
      <c r="O31" s="269">
        <f t="shared" si="85"/>
        <v>12283.117699999999</v>
      </c>
      <c r="P31" s="269">
        <f t="shared" si="85"/>
        <v>10615.2209</v>
      </c>
      <c r="R31" s="251">
        <v>9</v>
      </c>
      <c r="S31" s="251">
        <v>9</v>
      </c>
      <c r="T31" s="268" t="s">
        <v>458</v>
      </c>
      <c r="U31" s="269">
        <f>SUM(U702:U722)</f>
        <v>102.3</v>
      </c>
      <c r="V31" s="269">
        <f t="shared" ref="V31:X31" si="86">SUM(V702:V722)</f>
        <v>13747.732699999999</v>
      </c>
      <c r="W31" s="269">
        <f t="shared" si="86"/>
        <v>12283.117699999999</v>
      </c>
      <c r="X31" s="269">
        <f t="shared" si="86"/>
        <v>10615.220900000002</v>
      </c>
    </row>
    <row r="32" spans="2:24" ht="20.25" customHeight="1" outlineLevel="1" collapsed="1" thickBot="1" x14ac:dyDescent="0.3">
      <c r="B32" s="251">
        <v>23</v>
      </c>
      <c r="C32" s="251">
        <v>23</v>
      </c>
      <c r="D32" s="268" t="s">
        <v>459</v>
      </c>
      <c r="E32" s="270">
        <f t="shared" ref="E32" si="87">SUM(E723:E745)</f>
        <v>76.599999999999994</v>
      </c>
      <c r="F32" s="269">
        <f>SUM(F723:F745)</f>
        <v>12301.3341</v>
      </c>
      <c r="G32" s="269">
        <f>SUM(G723:G745)</f>
        <v>11157.611900000002</v>
      </c>
      <c r="H32" s="269">
        <f>SUM(H723:H745)</f>
        <v>10985.643699999999</v>
      </c>
      <c r="J32" s="251">
        <v>23</v>
      </c>
      <c r="K32" s="251">
        <v>23</v>
      </c>
      <c r="L32" s="268" t="s">
        <v>459</v>
      </c>
      <c r="M32" s="269">
        <f t="shared" ref="M32:P32" si="88">SUM(M723:M745)</f>
        <v>76.599999999999994</v>
      </c>
      <c r="N32" s="269">
        <f t="shared" si="88"/>
        <v>12301.3341</v>
      </c>
      <c r="O32" s="269">
        <f t="shared" si="88"/>
        <v>11157.6119</v>
      </c>
      <c r="P32" s="269">
        <f t="shared" si="88"/>
        <v>10985.643700000001</v>
      </c>
      <c r="R32" s="251">
        <v>9</v>
      </c>
      <c r="S32" s="251">
        <v>9</v>
      </c>
      <c r="T32" s="268" t="s">
        <v>459</v>
      </c>
      <c r="U32" s="269">
        <f>SUM(U723:U745)</f>
        <v>76.599999999999994</v>
      </c>
      <c r="V32" s="269">
        <f t="shared" ref="V32:X32" si="89">SUM(V723:V745)</f>
        <v>12301.3341</v>
      </c>
      <c r="W32" s="269">
        <f t="shared" si="89"/>
        <v>11157.6119</v>
      </c>
      <c r="X32" s="269">
        <f t="shared" si="89"/>
        <v>10985.643700000001</v>
      </c>
    </row>
    <row r="33" spans="2:24" ht="20.25" customHeight="1" outlineLevel="1" collapsed="1" thickBot="1" x14ac:dyDescent="0.3">
      <c r="B33" s="251">
        <v>15</v>
      </c>
      <c r="C33" s="251">
        <v>15</v>
      </c>
      <c r="D33" s="268" t="s">
        <v>460</v>
      </c>
      <c r="E33" s="270">
        <f t="shared" ref="E33:H33" si="90">SUM(E746:E760)</f>
        <v>58.2</v>
      </c>
      <c r="F33" s="269">
        <f t="shared" si="90"/>
        <v>7889.7400999999991</v>
      </c>
      <c r="G33" s="269">
        <f t="shared" si="90"/>
        <v>7090.6887000000006</v>
      </c>
      <c r="H33" s="269">
        <f t="shared" si="90"/>
        <v>4736.3109000000004</v>
      </c>
      <c r="J33" s="251">
        <v>15</v>
      </c>
      <c r="K33" s="251">
        <v>15</v>
      </c>
      <c r="L33" s="268" t="s">
        <v>460</v>
      </c>
      <c r="M33" s="269">
        <f t="shared" ref="M33:P33" si="91">SUM(M746:M760)</f>
        <v>58.2</v>
      </c>
      <c r="N33" s="269">
        <f t="shared" si="91"/>
        <v>7889.7400999999991</v>
      </c>
      <c r="O33" s="269">
        <f t="shared" si="91"/>
        <v>7090.6887000000006</v>
      </c>
      <c r="P33" s="269">
        <f t="shared" si="91"/>
        <v>4736.3109000000004</v>
      </c>
      <c r="R33" s="251">
        <v>6</v>
      </c>
      <c r="S33" s="251">
        <v>6</v>
      </c>
      <c r="T33" s="268" t="s">
        <v>460</v>
      </c>
      <c r="U33" s="269">
        <f>SUM(U746:U760)</f>
        <v>58.2</v>
      </c>
      <c r="V33" s="269">
        <f t="shared" ref="V33:X33" si="92">SUM(V746:V760)</f>
        <v>7889.7401</v>
      </c>
      <c r="W33" s="269">
        <f t="shared" si="92"/>
        <v>7090.6887000000006</v>
      </c>
      <c r="X33" s="269">
        <f t="shared" si="92"/>
        <v>4736.3109000000004</v>
      </c>
    </row>
    <row r="34" spans="2:24" ht="20.25" customHeight="1" outlineLevel="1" collapsed="1" thickBot="1" x14ac:dyDescent="0.3">
      <c r="B34" s="251">
        <v>24</v>
      </c>
      <c r="C34" s="251">
        <v>24</v>
      </c>
      <c r="D34" s="268" t="s">
        <v>461</v>
      </c>
      <c r="E34" s="270">
        <f t="shared" ref="E34:H34" si="93">SUM(E761:E784)</f>
        <v>87.800000000000011</v>
      </c>
      <c r="F34" s="269">
        <f t="shared" si="93"/>
        <v>11905.640299999999</v>
      </c>
      <c r="G34" s="269">
        <f t="shared" si="93"/>
        <v>10983.765499999996</v>
      </c>
      <c r="H34" s="269">
        <f t="shared" si="93"/>
        <v>7086.6358</v>
      </c>
      <c r="J34" s="251">
        <v>24</v>
      </c>
      <c r="K34" s="251">
        <v>24</v>
      </c>
      <c r="L34" s="268" t="s">
        <v>461</v>
      </c>
      <c r="M34" s="269">
        <f t="shared" ref="M34:P34" si="94">SUM(M761:M784)</f>
        <v>87.8</v>
      </c>
      <c r="N34" s="269">
        <f t="shared" si="94"/>
        <v>11905.640299999999</v>
      </c>
      <c r="O34" s="269">
        <f t="shared" si="94"/>
        <v>10983.765500000001</v>
      </c>
      <c r="P34" s="269">
        <f t="shared" si="94"/>
        <v>7086.6358</v>
      </c>
      <c r="R34" s="251">
        <v>11</v>
      </c>
      <c r="S34" s="251">
        <v>11</v>
      </c>
      <c r="T34" s="268" t="s">
        <v>461</v>
      </c>
      <c r="U34" s="269">
        <f>SUM(U761:U784)</f>
        <v>87.8</v>
      </c>
      <c r="V34" s="269">
        <f t="shared" ref="V34:X34" si="95">SUM(V761:V784)</f>
        <v>11905.640300000001</v>
      </c>
      <c r="W34" s="269">
        <f t="shared" si="95"/>
        <v>10983.765500000001</v>
      </c>
      <c r="X34" s="269">
        <f t="shared" si="95"/>
        <v>7086.6358</v>
      </c>
    </row>
    <row r="35" spans="2:24" ht="20.25" customHeight="1" outlineLevel="1" collapsed="1" thickBot="1" x14ac:dyDescent="0.3">
      <c r="B35" s="251">
        <v>10</v>
      </c>
      <c r="C35" s="251">
        <v>10</v>
      </c>
      <c r="D35" s="268" t="s">
        <v>462</v>
      </c>
      <c r="E35" s="270">
        <f t="shared" ref="E35:H35" si="96">SUM(E785:E794)</f>
        <v>211</v>
      </c>
      <c r="F35" s="269">
        <f t="shared" si="96"/>
        <v>44990.689899999998</v>
      </c>
      <c r="G35" s="269">
        <f t="shared" si="96"/>
        <v>36307.342100000002</v>
      </c>
      <c r="H35" s="269">
        <f t="shared" si="96"/>
        <v>46436.471299999997</v>
      </c>
      <c r="J35" s="251">
        <v>10</v>
      </c>
      <c r="K35" s="251">
        <v>10</v>
      </c>
      <c r="L35" s="268" t="s">
        <v>462</v>
      </c>
      <c r="M35" s="269">
        <f t="shared" ref="M35:P35" si="97">SUM(M785:M794)</f>
        <v>211</v>
      </c>
      <c r="N35" s="269">
        <f t="shared" si="97"/>
        <v>44990.689900000005</v>
      </c>
      <c r="O35" s="269">
        <f t="shared" si="97"/>
        <v>36307.342100000002</v>
      </c>
      <c r="P35" s="269">
        <f t="shared" si="97"/>
        <v>46436.471299999997</v>
      </c>
      <c r="R35" s="251">
        <v>6</v>
      </c>
      <c r="S35" s="251">
        <v>6</v>
      </c>
      <c r="T35" s="268" t="s">
        <v>462</v>
      </c>
      <c r="U35" s="269">
        <f>SUM(U785:U794)</f>
        <v>211</v>
      </c>
      <c r="V35" s="269">
        <f t="shared" ref="V35:X35" si="98">SUM(V785:V794)</f>
        <v>44990.689900000005</v>
      </c>
      <c r="W35" s="269">
        <f t="shared" si="98"/>
        <v>36307.342100000002</v>
      </c>
      <c r="X35" s="269">
        <f t="shared" si="98"/>
        <v>46436.471299999997</v>
      </c>
    </row>
    <row r="36" spans="2:24" ht="20.25" customHeight="1" outlineLevel="1" collapsed="1" thickBot="1" x14ac:dyDescent="0.3">
      <c r="B36" s="251">
        <v>4</v>
      </c>
      <c r="C36" s="251">
        <v>0</v>
      </c>
      <c r="D36" s="268" t="s">
        <v>463</v>
      </c>
      <c r="E36" s="270">
        <f t="shared" ref="E36:H36" si="99">SUM(E795:E798)</f>
        <v>0</v>
      </c>
      <c r="F36" s="269">
        <f t="shared" si="99"/>
        <v>0</v>
      </c>
      <c r="G36" s="269">
        <f t="shared" si="99"/>
        <v>0</v>
      </c>
      <c r="H36" s="269">
        <f t="shared" si="99"/>
        <v>0</v>
      </c>
      <c r="J36" s="251">
        <v>4</v>
      </c>
      <c r="K36" s="251">
        <v>0</v>
      </c>
      <c r="L36" s="268" t="s">
        <v>463</v>
      </c>
      <c r="M36" s="269">
        <f t="shared" ref="M36:P36" si="100">SUM(M795:M798)</f>
        <v>0</v>
      </c>
      <c r="N36" s="269">
        <f t="shared" si="100"/>
        <v>0</v>
      </c>
      <c r="O36" s="269">
        <f t="shared" si="100"/>
        <v>0</v>
      </c>
      <c r="P36" s="269">
        <f t="shared" si="100"/>
        <v>0</v>
      </c>
      <c r="R36" s="251">
        <v>1</v>
      </c>
      <c r="S36" s="251"/>
      <c r="T36" s="268" t="s">
        <v>463</v>
      </c>
      <c r="U36" s="269">
        <f>SUM(V795:V798)</f>
        <v>0</v>
      </c>
      <c r="V36" s="269">
        <f>SUM(X795:X798)</f>
        <v>0</v>
      </c>
      <c r="W36" s="269"/>
      <c r="X36" s="269"/>
    </row>
    <row r="37" spans="2:24" ht="16.5" thickBot="1" x14ac:dyDescent="0.3">
      <c r="B37" s="236"/>
      <c r="C37" s="236"/>
      <c r="D37" s="271"/>
      <c r="E37" s="235"/>
      <c r="F37" s="234"/>
      <c r="G37" s="234"/>
      <c r="H37" s="234"/>
      <c r="J37" s="236"/>
      <c r="K37" s="236"/>
      <c r="L37" s="271"/>
      <c r="M37" s="234"/>
      <c r="N37" s="234"/>
      <c r="O37" s="234"/>
      <c r="P37" s="234"/>
      <c r="R37" s="236"/>
      <c r="S37" s="236"/>
      <c r="T37" s="271"/>
      <c r="U37" s="234"/>
      <c r="V37" s="234"/>
      <c r="W37" s="234"/>
      <c r="X37" s="234"/>
    </row>
    <row r="38" spans="2:24" ht="23.25" customHeight="1" thickBot="1" x14ac:dyDescent="0.3">
      <c r="B38" s="272">
        <v>1</v>
      </c>
      <c r="C38" s="272"/>
      <c r="D38" s="273" t="s">
        <v>464</v>
      </c>
      <c r="E38" s="275"/>
      <c r="F38" s="274"/>
      <c r="G38" s="274"/>
      <c r="H38" s="274"/>
      <c r="J38" s="277">
        <v>1</v>
      </c>
      <c r="K38" s="277"/>
      <c r="L38" s="278" t="str">
        <f t="shared" ref="L38:L46" si="101">D38</f>
        <v>Апеляційний суд Автономної Республіки Крим</v>
      </c>
      <c r="M38" s="279">
        <f t="shared" ref="M38:M46" si="102">E38</f>
        <v>0</v>
      </c>
      <c r="N38" s="279">
        <f t="shared" ref="N38:N46" si="103">F38</f>
        <v>0</v>
      </c>
      <c r="O38" s="279">
        <f t="shared" ref="O38:O46" si="104">G38</f>
        <v>0</v>
      </c>
      <c r="P38" s="279">
        <f t="shared" ref="P38:P46" si="105">H38</f>
        <v>0</v>
      </c>
      <c r="R38" s="277">
        <v>1</v>
      </c>
      <c r="S38" s="277"/>
      <c r="T38" s="281" t="s">
        <v>465</v>
      </c>
      <c r="U38" s="279">
        <f>M38</f>
        <v>0</v>
      </c>
      <c r="V38" s="279">
        <f>N38</f>
        <v>0</v>
      </c>
      <c r="W38" s="279">
        <f>O38</f>
        <v>0</v>
      </c>
      <c r="X38" s="279">
        <f>P38</f>
        <v>0</v>
      </c>
    </row>
    <row r="39" spans="2:24" ht="23.25" customHeight="1" thickTop="1" thickBot="1" x14ac:dyDescent="0.3">
      <c r="B39" s="2">
        <v>2</v>
      </c>
      <c r="C39" s="2">
        <v>1</v>
      </c>
      <c r="D39" s="283" t="s">
        <v>467</v>
      </c>
      <c r="E39" s="285"/>
      <c r="F39" s="284"/>
      <c r="G39" s="284"/>
      <c r="H39" s="284"/>
      <c r="J39" s="287">
        <v>2</v>
      </c>
      <c r="K39" s="288">
        <v>1</v>
      </c>
      <c r="L39" s="289" t="str">
        <f t="shared" si="101"/>
        <v>Апеляційний суд Вінницької області</v>
      </c>
      <c r="M39" s="290">
        <f t="shared" si="102"/>
        <v>0</v>
      </c>
      <c r="N39" s="291">
        <f t="shared" si="103"/>
        <v>0</v>
      </c>
      <c r="O39" s="291">
        <f t="shared" si="104"/>
        <v>0</v>
      </c>
      <c r="P39" s="291">
        <f t="shared" si="105"/>
        <v>0</v>
      </c>
      <c r="Q39" s="292"/>
      <c r="R39" s="288">
        <v>2</v>
      </c>
      <c r="S39" s="288">
        <v>1</v>
      </c>
      <c r="T39" s="293" t="s">
        <v>466</v>
      </c>
      <c r="U39" s="285"/>
      <c r="V39" s="284"/>
      <c r="W39" s="284"/>
      <c r="X39" s="284"/>
    </row>
    <row r="40" spans="2:24" ht="23.25" customHeight="1" thickTop="1" thickBot="1" x14ac:dyDescent="0.3">
      <c r="B40" s="2">
        <v>3</v>
      </c>
      <c r="C40" s="2">
        <v>2</v>
      </c>
      <c r="D40" s="283" t="s">
        <v>469</v>
      </c>
      <c r="E40" s="285"/>
      <c r="F40" s="284"/>
      <c r="G40" s="284"/>
      <c r="H40" s="284"/>
      <c r="J40" s="287">
        <v>3</v>
      </c>
      <c r="K40" s="288">
        <v>2</v>
      </c>
      <c r="L40" s="296" t="str">
        <f t="shared" si="101"/>
        <v>Апеляційний суд Волинської області</v>
      </c>
      <c r="M40" s="290">
        <f t="shared" si="102"/>
        <v>0</v>
      </c>
      <c r="N40" s="291">
        <f t="shared" si="103"/>
        <v>0</v>
      </c>
      <c r="O40" s="291">
        <f t="shared" si="104"/>
        <v>0</v>
      </c>
      <c r="P40" s="291">
        <f t="shared" si="105"/>
        <v>0</v>
      </c>
      <c r="Q40" s="292"/>
      <c r="R40" s="287">
        <v>3</v>
      </c>
      <c r="S40" s="288">
        <v>2</v>
      </c>
      <c r="T40" s="293" t="s">
        <v>468</v>
      </c>
      <c r="U40" s="285"/>
      <c r="V40" s="284"/>
      <c r="W40" s="284"/>
      <c r="X40" s="284"/>
    </row>
    <row r="41" spans="2:24" ht="23.25" hidden="1" customHeight="1" outlineLevel="1" thickTop="1" thickBot="1" x14ac:dyDescent="0.3">
      <c r="B41" s="2">
        <v>4</v>
      </c>
      <c r="C41" s="2">
        <v>3</v>
      </c>
      <c r="D41" s="283" t="s">
        <v>471</v>
      </c>
      <c r="E41" s="285"/>
      <c r="F41" s="284"/>
      <c r="G41" s="284"/>
      <c r="H41" s="284"/>
      <c r="J41" s="287">
        <v>4</v>
      </c>
      <c r="K41" s="288">
        <v>3</v>
      </c>
      <c r="L41" s="289" t="str">
        <f t="shared" si="101"/>
        <v>Апеляційний суд Дніпропетровської області</v>
      </c>
      <c r="M41" s="294">
        <f t="shared" si="102"/>
        <v>0</v>
      </c>
      <c r="N41" s="291">
        <f t="shared" si="103"/>
        <v>0</v>
      </c>
      <c r="O41" s="291">
        <f t="shared" si="104"/>
        <v>0</v>
      </c>
      <c r="P41" s="291">
        <f t="shared" si="105"/>
        <v>0</v>
      </c>
      <c r="Q41" s="292"/>
      <c r="R41" s="287">
        <v>4</v>
      </c>
      <c r="S41" s="288">
        <v>3</v>
      </c>
      <c r="T41" s="297" t="s">
        <v>470</v>
      </c>
      <c r="U41" s="285"/>
      <c r="V41" s="284"/>
      <c r="W41" s="284"/>
      <c r="X41" s="284"/>
    </row>
    <row r="42" spans="2:24" ht="23.25" hidden="1" customHeight="1" outlineLevel="1" thickTop="1" thickBot="1" x14ac:dyDescent="0.3">
      <c r="B42" s="2">
        <v>5</v>
      </c>
      <c r="C42" s="2">
        <v>4</v>
      </c>
      <c r="D42" s="283" t="s">
        <v>473</v>
      </c>
      <c r="E42" s="285"/>
      <c r="F42" s="284"/>
      <c r="G42" s="284"/>
      <c r="H42" s="284"/>
      <c r="J42" s="287">
        <v>5</v>
      </c>
      <c r="K42" s="288">
        <v>4</v>
      </c>
      <c r="L42" s="296" t="str">
        <f t="shared" si="101"/>
        <v>Апеляційний суд Донецької області</v>
      </c>
      <c r="M42" s="290">
        <f t="shared" si="102"/>
        <v>0</v>
      </c>
      <c r="N42" s="291">
        <f t="shared" si="103"/>
        <v>0</v>
      </c>
      <c r="O42" s="291">
        <f t="shared" si="104"/>
        <v>0</v>
      </c>
      <c r="P42" s="291">
        <f t="shared" si="105"/>
        <v>0</v>
      </c>
      <c r="Q42" s="292"/>
      <c r="R42" s="287">
        <v>5</v>
      </c>
      <c r="S42" s="288">
        <v>4</v>
      </c>
      <c r="T42" s="293" t="s">
        <v>472</v>
      </c>
      <c r="U42" s="285"/>
      <c r="V42" s="284"/>
      <c r="W42" s="284"/>
      <c r="X42" s="284"/>
    </row>
    <row r="43" spans="2:24" ht="23.25" hidden="1" customHeight="1" outlineLevel="1" thickTop="1" thickBot="1" x14ac:dyDescent="0.3">
      <c r="B43" s="2">
        <v>6</v>
      </c>
      <c r="C43" s="2">
        <v>5</v>
      </c>
      <c r="D43" s="283" t="s">
        <v>475</v>
      </c>
      <c r="E43" s="285"/>
      <c r="F43" s="284"/>
      <c r="G43" s="284"/>
      <c r="H43" s="284"/>
      <c r="J43" s="287">
        <v>6</v>
      </c>
      <c r="K43" s="288">
        <v>5</v>
      </c>
      <c r="L43" s="296" t="str">
        <f t="shared" si="101"/>
        <v>Апеляційний суд Житомирської області</v>
      </c>
      <c r="M43" s="290">
        <f t="shared" si="102"/>
        <v>0</v>
      </c>
      <c r="N43" s="291">
        <f t="shared" si="103"/>
        <v>0</v>
      </c>
      <c r="O43" s="291">
        <f t="shared" si="104"/>
        <v>0</v>
      </c>
      <c r="P43" s="291">
        <f t="shared" si="105"/>
        <v>0</v>
      </c>
      <c r="Q43" s="292"/>
      <c r="R43" s="287">
        <v>6</v>
      </c>
      <c r="S43" s="288">
        <v>5</v>
      </c>
      <c r="T43" s="293" t="s">
        <v>474</v>
      </c>
      <c r="U43" s="285"/>
      <c r="V43" s="284"/>
      <c r="W43" s="284"/>
      <c r="X43" s="284"/>
    </row>
    <row r="44" spans="2:24" ht="23.25" hidden="1" customHeight="1" outlineLevel="1" thickTop="1" thickBot="1" x14ac:dyDescent="0.3">
      <c r="B44" s="2">
        <v>7</v>
      </c>
      <c r="C44" s="2">
        <v>6</v>
      </c>
      <c r="D44" s="283" t="s">
        <v>477</v>
      </c>
      <c r="E44" s="285"/>
      <c r="F44" s="284"/>
      <c r="G44" s="284"/>
      <c r="H44" s="284"/>
      <c r="J44" s="287">
        <v>7</v>
      </c>
      <c r="K44" s="288">
        <v>6</v>
      </c>
      <c r="L44" s="296" t="str">
        <f t="shared" si="101"/>
        <v>Апеляційний суд Закарпатської області</v>
      </c>
      <c r="M44" s="290">
        <f t="shared" si="102"/>
        <v>0</v>
      </c>
      <c r="N44" s="291">
        <f t="shared" si="103"/>
        <v>0</v>
      </c>
      <c r="O44" s="291">
        <f t="shared" si="104"/>
        <v>0</v>
      </c>
      <c r="P44" s="291">
        <f t="shared" si="105"/>
        <v>0</v>
      </c>
      <c r="Q44" s="292"/>
      <c r="R44" s="287">
        <v>7</v>
      </c>
      <c r="S44" s="288">
        <v>6</v>
      </c>
      <c r="T44" s="293" t="s">
        <v>476</v>
      </c>
      <c r="U44" s="285"/>
      <c r="V44" s="284"/>
      <c r="W44" s="284"/>
      <c r="X44" s="284"/>
    </row>
    <row r="45" spans="2:24" ht="23.25" hidden="1" customHeight="1" outlineLevel="1" thickTop="1" thickBot="1" x14ac:dyDescent="0.3">
      <c r="B45" s="2">
        <v>8</v>
      </c>
      <c r="C45" s="2">
        <v>7</v>
      </c>
      <c r="D45" s="283" t="s">
        <v>479</v>
      </c>
      <c r="E45" s="285"/>
      <c r="F45" s="284"/>
      <c r="G45" s="284"/>
      <c r="H45" s="284"/>
      <c r="J45" s="287">
        <v>8</v>
      </c>
      <c r="K45" s="288">
        <v>7</v>
      </c>
      <c r="L45" s="296" t="str">
        <f t="shared" si="101"/>
        <v>Апеляційний суд Запорізької області</v>
      </c>
      <c r="M45" s="294">
        <f t="shared" si="102"/>
        <v>0</v>
      </c>
      <c r="N45" s="291">
        <f t="shared" si="103"/>
        <v>0</v>
      </c>
      <c r="O45" s="291">
        <f t="shared" si="104"/>
        <v>0</v>
      </c>
      <c r="P45" s="291">
        <f t="shared" si="105"/>
        <v>0</v>
      </c>
      <c r="Q45" s="292"/>
      <c r="R45" s="287">
        <v>8</v>
      </c>
      <c r="S45" s="288">
        <v>7</v>
      </c>
      <c r="T45" s="293" t="s">
        <v>478</v>
      </c>
      <c r="U45" s="285"/>
      <c r="V45" s="284"/>
      <c r="W45" s="284"/>
      <c r="X45" s="284"/>
    </row>
    <row r="46" spans="2:24" ht="23.25" hidden="1" customHeight="1" outlineLevel="1" thickTop="1" thickBot="1" x14ac:dyDescent="0.3">
      <c r="B46" s="2">
        <v>9</v>
      </c>
      <c r="C46" s="2">
        <v>8</v>
      </c>
      <c r="D46" s="283" t="s">
        <v>481</v>
      </c>
      <c r="E46" s="285"/>
      <c r="F46" s="284"/>
      <c r="G46" s="284"/>
      <c r="H46" s="284"/>
      <c r="J46" s="287">
        <v>9</v>
      </c>
      <c r="K46" s="288">
        <v>8</v>
      </c>
      <c r="L46" s="296" t="str">
        <f t="shared" si="101"/>
        <v>Апеляційний суд Iвано-Франківської області</v>
      </c>
      <c r="M46" s="290">
        <f t="shared" si="102"/>
        <v>0</v>
      </c>
      <c r="N46" s="291">
        <f t="shared" si="103"/>
        <v>0</v>
      </c>
      <c r="O46" s="291">
        <f t="shared" si="104"/>
        <v>0</v>
      </c>
      <c r="P46" s="291">
        <f t="shared" si="105"/>
        <v>0</v>
      </c>
      <c r="Q46" s="292"/>
      <c r="R46" s="287">
        <v>9</v>
      </c>
      <c r="S46" s="288">
        <v>8</v>
      </c>
      <c r="T46" s="293" t="s">
        <v>480</v>
      </c>
      <c r="U46" s="285"/>
      <c r="V46" s="284"/>
      <c r="W46" s="284"/>
      <c r="X46" s="284"/>
    </row>
    <row r="47" spans="2:24" ht="23.25" hidden="1" customHeight="1" outlineLevel="1" thickTop="1" thickBot="1" x14ac:dyDescent="0.3">
      <c r="B47" s="2">
        <v>10</v>
      </c>
      <c r="C47" s="2">
        <v>9</v>
      </c>
      <c r="D47" s="283" t="s">
        <v>483</v>
      </c>
      <c r="E47" s="285"/>
      <c r="F47" s="284"/>
      <c r="G47" s="284"/>
      <c r="H47" s="284"/>
      <c r="J47" s="288">
        <v>10</v>
      </c>
      <c r="K47" s="288">
        <v>9</v>
      </c>
      <c r="L47" s="296" t="str">
        <f t="shared" ref="L47:L61" si="106">D48</f>
        <v>Апеляційний суд Кіровоградської області</v>
      </c>
      <c r="M47" s="290">
        <f t="shared" ref="M47:M61" si="107">E48</f>
        <v>0</v>
      </c>
      <c r="N47" s="291">
        <f t="shared" ref="N47:N61" si="108">F48</f>
        <v>0</v>
      </c>
      <c r="O47" s="291">
        <f t="shared" ref="O47:O61" si="109">G48</f>
        <v>0</v>
      </c>
      <c r="P47" s="291">
        <f t="shared" ref="P47:P61" si="110">H48</f>
        <v>0</v>
      </c>
      <c r="Q47" s="292"/>
      <c r="R47" s="287">
        <v>10</v>
      </c>
      <c r="S47" s="288">
        <v>9</v>
      </c>
      <c r="T47" s="293" t="s">
        <v>482</v>
      </c>
      <c r="U47" s="285"/>
      <c r="V47" s="284"/>
      <c r="W47" s="284"/>
      <c r="X47" s="284"/>
    </row>
    <row r="48" spans="2:24" ht="23.25" hidden="1" customHeight="1" outlineLevel="1" thickTop="1" thickBot="1" x14ac:dyDescent="0.3">
      <c r="B48" s="2">
        <v>11</v>
      </c>
      <c r="C48" s="2">
        <v>10</v>
      </c>
      <c r="D48" s="283" t="s">
        <v>485</v>
      </c>
      <c r="E48" s="285"/>
      <c r="F48" s="284"/>
      <c r="G48" s="284"/>
      <c r="H48" s="284"/>
      <c r="J48" s="288">
        <v>11</v>
      </c>
      <c r="K48" s="288">
        <v>10</v>
      </c>
      <c r="L48" s="296" t="str">
        <f t="shared" si="106"/>
        <v>Апеляційний суд Луганської області</v>
      </c>
      <c r="M48" s="294">
        <f t="shared" si="107"/>
        <v>0</v>
      </c>
      <c r="N48" s="291">
        <f t="shared" si="108"/>
        <v>0</v>
      </c>
      <c r="O48" s="291">
        <f t="shared" si="109"/>
        <v>0</v>
      </c>
      <c r="P48" s="291">
        <f t="shared" si="110"/>
        <v>0</v>
      </c>
      <c r="Q48" s="292"/>
      <c r="R48" s="287">
        <v>11</v>
      </c>
      <c r="S48" s="288">
        <v>10</v>
      </c>
      <c r="T48" s="293" t="s">
        <v>484</v>
      </c>
      <c r="U48" s="285"/>
      <c r="V48" s="284"/>
      <c r="W48" s="284"/>
      <c r="X48" s="284"/>
    </row>
    <row r="49" spans="2:24" ht="23.25" hidden="1" customHeight="1" outlineLevel="1" thickTop="1" thickBot="1" x14ac:dyDescent="0.3">
      <c r="B49" s="2">
        <v>12</v>
      </c>
      <c r="C49" s="2">
        <v>11</v>
      </c>
      <c r="D49" s="283" t="s">
        <v>487</v>
      </c>
      <c r="E49" s="285"/>
      <c r="F49" s="284"/>
      <c r="G49" s="284"/>
      <c r="H49" s="284"/>
      <c r="J49" s="288">
        <v>12</v>
      </c>
      <c r="K49" s="288">
        <v>11</v>
      </c>
      <c r="L49" s="296" t="str">
        <f t="shared" si="106"/>
        <v>Апеляційний суд Львівської області</v>
      </c>
      <c r="M49" s="290">
        <f t="shared" si="107"/>
        <v>0</v>
      </c>
      <c r="N49" s="291">
        <f t="shared" si="108"/>
        <v>0</v>
      </c>
      <c r="O49" s="291">
        <f t="shared" si="109"/>
        <v>0</v>
      </c>
      <c r="P49" s="291">
        <f t="shared" si="110"/>
        <v>0</v>
      </c>
      <c r="Q49" s="292"/>
      <c r="R49" s="287">
        <v>12</v>
      </c>
      <c r="S49" s="288">
        <v>11</v>
      </c>
      <c r="T49" s="293" t="s">
        <v>486</v>
      </c>
      <c r="U49" s="285"/>
      <c r="V49" s="284"/>
      <c r="W49" s="284"/>
      <c r="X49" s="284"/>
    </row>
    <row r="50" spans="2:24" ht="23.25" hidden="1" customHeight="1" outlineLevel="1" thickTop="1" thickBot="1" x14ac:dyDescent="0.3">
      <c r="B50" s="2">
        <v>13</v>
      </c>
      <c r="C50" s="2">
        <v>12</v>
      </c>
      <c r="D50" s="283" t="s">
        <v>489</v>
      </c>
      <c r="E50" s="285"/>
      <c r="F50" s="284"/>
      <c r="G50" s="284"/>
      <c r="H50" s="284"/>
      <c r="J50" s="288">
        <v>13</v>
      </c>
      <c r="K50" s="288">
        <v>12</v>
      </c>
      <c r="L50" s="296" t="str">
        <f t="shared" si="106"/>
        <v>Апеляційний суд Миколаївської області</v>
      </c>
      <c r="M50" s="294">
        <f t="shared" si="107"/>
        <v>0</v>
      </c>
      <c r="N50" s="291">
        <f t="shared" si="108"/>
        <v>0</v>
      </c>
      <c r="O50" s="291">
        <f t="shared" si="109"/>
        <v>0</v>
      </c>
      <c r="P50" s="291">
        <f t="shared" si="110"/>
        <v>0</v>
      </c>
      <c r="Q50" s="292"/>
      <c r="R50" s="287">
        <v>13</v>
      </c>
      <c r="S50" s="288">
        <v>12</v>
      </c>
      <c r="T50" s="293" t="s">
        <v>488</v>
      </c>
      <c r="U50" s="285"/>
      <c r="V50" s="284"/>
      <c r="W50" s="284"/>
      <c r="X50" s="284"/>
    </row>
    <row r="51" spans="2:24" ht="23.25" hidden="1" customHeight="1" outlineLevel="1" thickTop="1" thickBot="1" x14ac:dyDescent="0.3">
      <c r="B51" s="2">
        <v>14</v>
      </c>
      <c r="C51" s="2">
        <v>13</v>
      </c>
      <c r="D51" s="283" t="s">
        <v>491</v>
      </c>
      <c r="E51" s="285"/>
      <c r="F51" s="284"/>
      <c r="G51" s="284"/>
      <c r="H51" s="284"/>
      <c r="J51" s="288">
        <v>14</v>
      </c>
      <c r="K51" s="288">
        <v>13</v>
      </c>
      <c r="L51" s="296" t="str">
        <f t="shared" si="106"/>
        <v>Апеляційний суд Одеської області</v>
      </c>
      <c r="M51" s="290">
        <f t="shared" si="107"/>
        <v>0</v>
      </c>
      <c r="N51" s="291">
        <f t="shared" si="108"/>
        <v>0</v>
      </c>
      <c r="O51" s="291">
        <f t="shared" si="109"/>
        <v>0</v>
      </c>
      <c r="P51" s="291">
        <f t="shared" si="110"/>
        <v>0</v>
      </c>
      <c r="Q51" s="292"/>
      <c r="R51" s="287">
        <v>14</v>
      </c>
      <c r="S51" s="288">
        <v>13</v>
      </c>
      <c r="T51" s="293" t="s">
        <v>490</v>
      </c>
      <c r="U51" s="285"/>
      <c r="V51" s="284"/>
      <c r="W51" s="284"/>
      <c r="X51" s="284"/>
    </row>
    <row r="52" spans="2:24" ht="23.25" hidden="1" customHeight="1" outlineLevel="1" thickTop="1" thickBot="1" x14ac:dyDescent="0.3">
      <c r="B52" s="2">
        <v>15</v>
      </c>
      <c r="C52" s="2">
        <v>14</v>
      </c>
      <c r="D52" s="283" t="s">
        <v>493</v>
      </c>
      <c r="E52" s="285"/>
      <c r="F52" s="284"/>
      <c r="G52" s="284"/>
      <c r="H52" s="284"/>
      <c r="J52" s="288">
        <v>15</v>
      </c>
      <c r="K52" s="288">
        <v>14</v>
      </c>
      <c r="L52" s="296" t="str">
        <f t="shared" si="106"/>
        <v>Апеляційний суд Полтавської області</v>
      </c>
      <c r="M52" s="290">
        <f t="shared" si="107"/>
        <v>0</v>
      </c>
      <c r="N52" s="291">
        <f t="shared" si="108"/>
        <v>0</v>
      </c>
      <c r="O52" s="291">
        <f t="shared" si="109"/>
        <v>0</v>
      </c>
      <c r="P52" s="291">
        <f t="shared" si="110"/>
        <v>0</v>
      </c>
      <c r="Q52" s="292"/>
      <c r="R52" s="287">
        <v>15</v>
      </c>
      <c r="S52" s="288">
        <v>14</v>
      </c>
      <c r="T52" s="293" t="s">
        <v>492</v>
      </c>
      <c r="U52" s="285"/>
      <c r="V52" s="284"/>
      <c r="W52" s="284"/>
      <c r="X52" s="284"/>
    </row>
    <row r="53" spans="2:24" ht="23.25" hidden="1" customHeight="1" outlineLevel="1" thickTop="1" thickBot="1" x14ac:dyDescent="0.3">
      <c r="B53" s="2">
        <v>16</v>
      </c>
      <c r="C53" s="2">
        <v>15</v>
      </c>
      <c r="D53" s="283" t="s">
        <v>495</v>
      </c>
      <c r="E53" s="285"/>
      <c r="F53" s="284"/>
      <c r="G53" s="284"/>
      <c r="H53" s="284"/>
      <c r="J53" s="288">
        <v>16</v>
      </c>
      <c r="K53" s="288">
        <v>15</v>
      </c>
      <c r="L53" s="296" t="str">
        <f t="shared" si="106"/>
        <v>Апеляційний суд Рівненської області</v>
      </c>
      <c r="M53" s="290">
        <f t="shared" si="107"/>
        <v>0</v>
      </c>
      <c r="N53" s="291">
        <f t="shared" si="108"/>
        <v>0</v>
      </c>
      <c r="O53" s="291">
        <f t="shared" si="109"/>
        <v>0</v>
      </c>
      <c r="P53" s="291">
        <f t="shared" si="110"/>
        <v>0</v>
      </c>
      <c r="Q53" s="292"/>
      <c r="R53" s="287">
        <v>16</v>
      </c>
      <c r="S53" s="288">
        <v>15</v>
      </c>
      <c r="T53" s="293" t="s">
        <v>494</v>
      </c>
      <c r="U53" s="285"/>
      <c r="V53" s="284"/>
      <c r="W53" s="284"/>
      <c r="X53" s="284"/>
    </row>
    <row r="54" spans="2:24" ht="23.25" hidden="1" customHeight="1" outlineLevel="1" thickTop="1" thickBot="1" x14ac:dyDescent="0.3">
      <c r="B54" s="2">
        <v>17</v>
      </c>
      <c r="C54" s="2">
        <v>16</v>
      </c>
      <c r="D54" s="283" t="s">
        <v>497</v>
      </c>
      <c r="E54" s="285"/>
      <c r="F54" s="284"/>
      <c r="G54" s="284"/>
      <c r="H54" s="284"/>
      <c r="J54" s="288">
        <v>17</v>
      </c>
      <c r="K54" s="288">
        <v>16</v>
      </c>
      <c r="L54" s="296" t="str">
        <f t="shared" si="106"/>
        <v>Апеляційний суд Сумської області</v>
      </c>
      <c r="M54" s="290">
        <f t="shared" si="107"/>
        <v>0</v>
      </c>
      <c r="N54" s="291">
        <f t="shared" si="108"/>
        <v>0</v>
      </c>
      <c r="O54" s="291">
        <f t="shared" si="109"/>
        <v>0</v>
      </c>
      <c r="P54" s="291">
        <f t="shared" si="110"/>
        <v>0</v>
      </c>
      <c r="Q54" s="292"/>
      <c r="R54" s="287">
        <v>17</v>
      </c>
      <c r="S54" s="288">
        <v>16</v>
      </c>
      <c r="T54" s="293" t="s">
        <v>496</v>
      </c>
      <c r="U54" s="285"/>
      <c r="V54" s="284"/>
      <c r="W54" s="284"/>
      <c r="X54" s="284"/>
    </row>
    <row r="55" spans="2:24" ht="23.25" hidden="1" customHeight="1" outlineLevel="1" thickTop="1" thickBot="1" x14ac:dyDescent="0.3">
      <c r="B55" s="2">
        <v>18</v>
      </c>
      <c r="C55" s="2">
        <v>17</v>
      </c>
      <c r="D55" s="283" t="s">
        <v>499</v>
      </c>
      <c r="E55" s="285"/>
      <c r="F55" s="284"/>
      <c r="G55" s="284"/>
      <c r="H55" s="284"/>
      <c r="J55" s="288">
        <v>18</v>
      </c>
      <c r="K55" s="288">
        <v>17</v>
      </c>
      <c r="L55" s="296" t="str">
        <f t="shared" si="106"/>
        <v>Апеляційний суд Тернопільської області</v>
      </c>
      <c r="M55" s="290">
        <f t="shared" si="107"/>
        <v>0</v>
      </c>
      <c r="N55" s="291">
        <f t="shared" si="108"/>
        <v>0</v>
      </c>
      <c r="O55" s="291">
        <f t="shared" si="109"/>
        <v>0</v>
      </c>
      <c r="P55" s="291">
        <f t="shared" si="110"/>
        <v>0</v>
      </c>
      <c r="Q55" s="292"/>
      <c r="R55" s="287">
        <v>18</v>
      </c>
      <c r="S55" s="288">
        <v>17</v>
      </c>
      <c r="T55" s="293" t="s">
        <v>498</v>
      </c>
      <c r="U55" s="285"/>
      <c r="V55" s="284"/>
      <c r="W55" s="284"/>
      <c r="X55" s="284"/>
    </row>
    <row r="56" spans="2:24" ht="23.25" hidden="1" customHeight="1" outlineLevel="1" thickTop="1" thickBot="1" x14ac:dyDescent="0.3">
      <c r="B56" s="2">
        <v>19</v>
      </c>
      <c r="C56" s="2">
        <v>18</v>
      </c>
      <c r="D56" s="283" t="s">
        <v>501</v>
      </c>
      <c r="E56" s="285"/>
      <c r="F56" s="284"/>
      <c r="G56" s="284"/>
      <c r="H56" s="284"/>
      <c r="J56" s="288">
        <v>19</v>
      </c>
      <c r="K56" s="288">
        <v>18</v>
      </c>
      <c r="L56" s="296" t="str">
        <f t="shared" si="106"/>
        <v>Апеляційний суд Харківської області</v>
      </c>
      <c r="M56" s="290">
        <f t="shared" si="107"/>
        <v>0</v>
      </c>
      <c r="N56" s="291">
        <f t="shared" si="108"/>
        <v>0</v>
      </c>
      <c r="O56" s="291">
        <f t="shared" si="109"/>
        <v>0</v>
      </c>
      <c r="P56" s="291">
        <f t="shared" si="110"/>
        <v>0</v>
      </c>
      <c r="Q56" s="292"/>
      <c r="R56" s="288">
        <v>19</v>
      </c>
      <c r="S56" s="288">
        <v>18</v>
      </c>
      <c r="T56" s="293" t="s">
        <v>500</v>
      </c>
      <c r="U56" s="285"/>
      <c r="V56" s="284"/>
      <c r="W56" s="284"/>
      <c r="X56" s="284"/>
    </row>
    <row r="57" spans="2:24" ht="23.25" hidden="1" customHeight="1" outlineLevel="1" thickTop="1" thickBot="1" x14ac:dyDescent="0.3">
      <c r="B57" s="2">
        <v>20</v>
      </c>
      <c r="C57" s="2">
        <v>19</v>
      </c>
      <c r="D57" s="283" t="s">
        <v>503</v>
      </c>
      <c r="E57" s="285"/>
      <c r="F57" s="284"/>
      <c r="G57" s="284"/>
      <c r="H57" s="284"/>
      <c r="J57" s="288">
        <v>20</v>
      </c>
      <c r="K57" s="288">
        <v>19</v>
      </c>
      <c r="L57" s="296" t="str">
        <f t="shared" si="106"/>
        <v>Апеляційний суд Херсонської області</v>
      </c>
      <c r="M57" s="290">
        <f t="shared" si="107"/>
        <v>0</v>
      </c>
      <c r="N57" s="291">
        <f t="shared" si="108"/>
        <v>0</v>
      </c>
      <c r="O57" s="291">
        <f t="shared" si="109"/>
        <v>0</v>
      </c>
      <c r="P57" s="291">
        <f t="shared" si="110"/>
        <v>0</v>
      </c>
      <c r="Q57" s="292"/>
      <c r="R57" s="288">
        <v>20</v>
      </c>
      <c r="S57" s="288">
        <v>19</v>
      </c>
      <c r="T57" s="293" t="s">
        <v>502</v>
      </c>
      <c r="U57" s="285"/>
      <c r="V57" s="284"/>
      <c r="W57" s="284"/>
      <c r="X57" s="284"/>
    </row>
    <row r="58" spans="2:24" ht="23.25" hidden="1" customHeight="1" outlineLevel="1" thickTop="1" thickBot="1" x14ac:dyDescent="0.3">
      <c r="B58" s="2">
        <v>21</v>
      </c>
      <c r="C58" s="2">
        <v>20</v>
      </c>
      <c r="D58" s="283" t="s">
        <v>505</v>
      </c>
      <c r="E58" s="285"/>
      <c r="F58" s="284"/>
      <c r="G58" s="284"/>
      <c r="H58" s="284"/>
      <c r="J58" s="288">
        <v>21</v>
      </c>
      <c r="K58" s="288">
        <v>20</v>
      </c>
      <c r="L58" s="296" t="str">
        <f t="shared" si="106"/>
        <v>Апеляційний суд Хмельницької області</v>
      </c>
      <c r="M58" s="290">
        <f t="shared" si="107"/>
        <v>0</v>
      </c>
      <c r="N58" s="291">
        <f t="shared" si="108"/>
        <v>0</v>
      </c>
      <c r="O58" s="291">
        <f t="shared" si="109"/>
        <v>0</v>
      </c>
      <c r="P58" s="291">
        <f t="shared" si="110"/>
        <v>0</v>
      </c>
      <c r="Q58" s="292"/>
      <c r="R58" s="288">
        <v>21</v>
      </c>
      <c r="S58" s="288">
        <v>20</v>
      </c>
      <c r="T58" s="293" t="s">
        <v>504</v>
      </c>
      <c r="U58" s="285"/>
      <c r="V58" s="284"/>
      <c r="W58" s="284"/>
      <c r="X58" s="284"/>
    </row>
    <row r="59" spans="2:24" ht="23.25" hidden="1" customHeight="1" outlineLevel="1" thickTop="1" thickBot="1" x14ac:dyDescent="0.3">
      <c r="B59" s="2">
        <v>22</v>
      </c>
      <c r="C59" s="2">
        <v>21</v>
      </c>
      <c r="D59" s="283" t="s">
        <v>507</v>
      </c>
      <c r="E59" s="285"/>
      <c r="F59" s="284"/>
      <c r="G59" s="284"/>
      <c r="H59" s="284"/>
      <c r="J59" s="288">
        <v>22</v>
      </c>
      <c r="K59" s="288">
        <v>21</v>
      </c>
      <c r="L59" s="296" t="str">
        <f t="shared" si="106"/>
        <v>Апеляційний суд Черкаської області</v>
      </c>
      <c r="M59" s="290">
        <f t="shared" si="107"/>
        <v>0</v>
      </c>
      <c r="N59" s="291">
        <f t="shared" si="108"/>
        <v>0</v>
      </c>
      <c r="O59" s="291">
        <f t="shared" si="109"/>
        <v>0</v>
      </c>
      <c r="P59" s="291">
        <f t="shared" si="110"/>
        <v>0</v>
      </c>
      <c r="Q59" s="292"/>
      <c r="R59" s="288">
        <v>22</v>
      </c>
      <c r="S59" s="288">
        <v>21</v>
      </c>
      <c r="T59" s="293" t="s">
        <v>506</v>
      </c>
      <c r="U59" s="285"/>
      <c r="V59" s="284"/>
      <c r="W59" s="284"/>
      <c r="X59" s="284"/>
    </row>
    <row r="60" spans="2:24" ht="23.25" hidden="1" customHeight="1" outlineLevel="1" thickTop="1" thickBot="1" x14ac:dyDescent="0.3">
      <c r="B60" s="2">
        <v>23</v>
      </c>
      <c r="C60" s="2">
        <v>22</v>
      </c>
      <c r="D60" s="283" t="s">
        <v>509</v>
      </c>
      <c r="E60" s="285"/>
      <c r="F60" s="284"/>
      <c r="G60" s="284"/>
      <c r="H60" s="284"/>
      <c r="J60" s="288">
        <v>23</v>
      </c>
      <c r="K60" s="288">
        <v>22</v>
      </c>
      <c r="L60" s="296" t="str">
        <f t="shared" si="106"/>
        <v>Апеляційний суд Чернівецької області</v>
      </c>
      <c r="M60" s="290">
        <f t="shared" si="107"/>
        <v>0</v>
      </c>
      <c r="N60" s="291">
        <f t="shared" si="108"/>
        <v>0</v>
      </c>
      <c r="O60" s="291">
        <f t="shared" si="109"/>
        <v>0</v>
      </c>
      <c r="P60" s="291">
        <f t="shared" si="110"/>
        <v>0</v>
      </c>
      <c r="Q60" s="292"/>
      <c r="R60" s="288">
        <v>23</v>
      </c>
      <c r="S60" s="288">
        <v>22</v>
      </c>
      <c r="T60" s="293" t="s">
        <v>508</v>
      </c>
      <c r="U60" s="285"/>
      <c r="V60" s="284"/>
      <c r="W60" s="284"/>
      <c r="X60" s="284"/>
    </row>
    <row r="61" spans="2:24" ht="23.25" hidden="1" customHeight="1" outlineLevel="1" thickTop="1" thickBot="1" x14ac:dyDescent="0.3">
      <c r="B61" s="2">
        <v>24</v>
      </c>
      <c r="C61" s="2">
        <v>23</v>
      </c>
      <c r="D61" s="283" t="s">
        <v>511</v>
      </c>
      <c r="E61" s="285"/>
      <c r="F61" s="284"/>
      <c r="G61" s="284"/>
      <c r="H61" s="284"/>
      <c r="J61" s="287">
        <v>24</v>
      </c>
      <c r="K61" s="288">
        <v>23</v>
      </c>
      <c r="L61" s="296" t="str">
        <f t="shared" si="106"/>
        <v>Апеляційний суд Чернігівської області</v>
      </c>
      <c r="M61" s="290">
        <f t="shared" si="107"/>
        <v>0</v>
      </c>
      <c r="N61" s="291">
        <f t="shared" si="108"/>
        <v>0</v>
      </c>
      <c r="O61" s="291">
        <f t="shared" si="109"/>
        <v>0</v>
      </c>
      <c r="P61" s="291">
        <f t="shared" si="110"/>
        <v>0</v>
      </c>
      <c r="Q61" s="292"/>
      <c r="R61" s="287">
        <v>24</v>
      </c>
      <c r="S61" s="288">
        <v>23</v>
      </c>
      <c r="T61" s="293" t="s">
        <v>510</v>
      </c>
      <c r="U61" s="285"/>
      <c r="V61" s="284"/>
      <c r="W61" s="284"/>
      <c r="X61" s="284"/>
    </row>
    <row r="62" spans="2:24" ht="23.25" hidden="1" customHeight="1" outlineLevel="1" thickTop="1" x14ac:dyDescent="0.25">
      <c r="B62" s="2">
        <v>25</v>
      </c>
      <c r="C62" s="2">
        <v>24</v>
      </c>
      <c r="D62" s="283" t="s">
        <v>513</v>
      </c>
      <c r="E62" s="285"/>
      <c r="F62" s="284"/>
      <c r="G62" s="284"/>
      <c r="H62" s="284"/>
      <c r="J62" s="298">
        <v>25</v>
      </c>
      <c r="K62" s="298">
        <v>24</v>
      </c>
      <c r="L62" s="299" t="str">
        <f>D47</f>
        <v>Апеляційний суд Київської області</v>
      </c>
      <c r="M62" s="300">
        <f>E47</f>
        <v>0</v>
      </c>
      <c r="N62" s="301">
        <f>F47</f>
        <v>0</v>
      </c>
      <c r="O62" s="301">
        <f>G47</f>
        <v>0</v>
      </c>
      <c r="P62" s="301">
        <f>H47</f>
        <v>0</v>
      </c>
      <c r="Q62" s="292"/>
      <c r="R62" s="302">
        <v>25</v>
      </c>
      <c r="S62" s="302">
        <v>24</v>
      </c>
      <c r="T62" s="303" t="s">
        <v>512</v>
      </c>
      <c r="U62" s="285"/>
      <c r="V62" s="304"/>
      <c r="W62" s="304"/>
      <c r="X62" s="304"/>
    </row>
    <row r="63" spans="2:24" ht="23.25" customHeight="1" collapsed="1" thickTop="1" thickBot="1" x14ac:dyDescent="0.3">
      <c r="B63" s="2">
        <v>26</v>
      </c>
      <c r="C63" s="2">
        <v>25</v>
      </c>
      <c r="D63" s="283" t="s">
        <v>515</v>
      </c>
      <c r="E63" s="285"/>
      <c r="F63" s="304"/>
      <c r="G63" s="304"/>
      <c r="H63" s="304"/>
      <c r="J63" s="287">
        <v>26</v>
      </c>
      <c r="K63" s="288">
        <v>25</v>
      </c>
      <c r="L63" s="306" t="str">
        <f t="shared" ref="L63:P64" si="111">D63</f>
        <v>Апеляційний суд міста Києва</v>
      </c>
      <c r="M63" s="307">
        <f t="shared" si="111"/>
        <v>0</v>
      </c>
      <c r="N63" s="308">
        <f t="shared" si="111"/>
        <v>0</v>
      </c>
      <c r="O63" s="308">
        <f t="shared" si="111"/>
        <v>0</v>
      </c>
      <c r="P63" s="308">
        <f t="shared" si="111"/>
        <v>0</v>
      </c>
      <c r="Q63" s="292"/>
      <c r="R63" s="287"/>
      <c r="S63" s="288"/>
      <c r="T63" s="309"/>
      <c r="U63" s="311"/>
      <c r="V63" s="310"/>
      <c r="W63" s="310"/>
      <c r="X63" s="310"/>
    </row>
    <row r="64" spans="2:24" ht="23.25" customHeight="1" thickTop="1" thickBot="1" x14ac:dyDescent="0.3">
      <c r="B64" s="314">
        <v>27</v>
      </c>
      <c r="C64" s="314"/>
      <c r="D64" s="315" t="s">
        <v>517</v>
      </c>
      <c r="E64" s="317"/>
      <c r="F64" s="316"/>
      <c r="G64" s="316"/>
      <c r="H64" s="316"/>
      <c r="J64" s="318">
        <v>27</v>
      </c>
      <c r="K64" s="319"/>
      <c r="L64" s="320" t="str">
        <f t="shared" si="111"/>
        <v>Апеляційний суд міста Севастополя</v>
      </c>
      <c r="M64" s="321">
        <f t="shared" si="111"/>
        <v>0</v>
      </c>
      <c r="N64" s="321">
        <f t="shared" si="111"/>
        <v>0</v>
      </c>
      <c r="O64" s="321">
        <f t="shared" si="111"/>
        <v>0</v>
      </c>
      <c r="P64" s="321">
        <f t="shared" si="111"/>
        <v>0</v>
      </c>
      <c r="R64" s="319">
        <v>26</v>
      </c>
      <c r="S64" s="319"/>
      <c r="T64" s="322" t="s">
        <v>518</v>
      </c>
      <c r="U64" s="323">
        <f>M64</f>
        <v>0</v>
      </c>
      <c r="V64" s="321">
        <f>N64</f>
        <v>0</v>
      </c>
      <c r="W64" s="321">
        <f>O64</f>
        <v>0</v>
      </c>
      <c r="X64" s="321">
        <f>P64</f>
        <v>0</v>
      </c>
    </row>
    <row r="65" spans="2:24" ht="33" customHeight="1" thickTop="1" thickBot="1" x14ac:dyDescent="0.3">
      <c r="B65" s="302">
        <v>28</v>
      </c>
      <c r="C65" s="302">
        <v>26</v>
      </c>
      <c r="D65" s="324" t="s">
        <v>67</v>
      </c>
      <c r="E65" s="326"/>
      <c r="F65" s="325"/>
      <c r="G65" s="325"/>
      <c r="H65" s="325"/>
      <c r="J65" s="302">
        <v>28</v>
      </c>
      <c r="K65" s="302">
        <v>26</v>
      </c>
      <c r="L65" s="303" t="str">
        <f>D66</f>
        <v>Донецький апеляційний господарський суд</v>
      </c>
      <c r="M65" s="300">
        <f>E66</f>
        <v>0</v>
      </c>
      <c r="N65" s="284">
        <f>F66</f>
        <v>0</v>
      </c>
      <c r="O65" s="327">
        <f>G66</f>
        <v>0</v>
      </c>
      <c r="P65" s="284">
        <f>H66</f>
        <v>0</v>
      </c>
      <c r="R65" s="302">
        <v>27</v>
      </c>
      <c r="S65" s="302">
        <v>25</v>
      </c>
      <c r="T65" s="303" t="s">
        <v>514</v>
      </c>
      <c r="U65" s="285"/>
      <c r="V65" s="284"/>
      <c r="W65" s="284"/>
      <c r="X65" s="284"/>
    </row>
    <row r="66" spans="2:24" ht="33" hidden="1" customHeight="1" outlineLevel="1" thickBot="1" x14ac:dyDescent="0.3">
      <c r="B66" s="2">
        <v>29</v>
      </c>
      <c r="C66" s="2">
        <v>27</v>
      </c>
      <c r="D66" s="328" t="s">
        <v>68</v>
      </c>
      <c r="E66" s="326"/>
      <c r="F66" s="325"/>
      <c r="G66" s="325"/>
      <c r="H66" s="325"/>
      <c r="J66" s="287">
        <v>29</v>
      </c>
      <c r="K66" s="287">
        <v>27</v>
      </c>
      <c r="L66" s="329" t="str">
        <f>D70</f>
        <v>Харківський апеляційний господарський суд</v>
      </c>
      <c r="M66" s="307">
        <f>E70</f>
        <v>0</v>
      </c>
      <c r="N66" s="330">
        <f>F70</f>
        <v>0</v>
      </c>
      <c r="O66" s="330">
        <f>G70</f>
        <v>0</v>
      </c>
      <c r="P66" s="330">
        <f>H70</f>
        <v>0</v>
      </c>
      <c r="R66" s="287"/>
      <c r="S66" s="287"/>
      <c r="T66" s="331"/>
      <c r="U66" s="333"/>
      <c r="V66" s="332"/>
      <c r="W66" s="332"/>
      <c r="X66" s="332"/>
    </row>
    <row r="67" spans="2:24" ht="33" hidden="1" customHeight="1" outlineLevel="1" thickTop="1" thickBot="1" x14ac:dyDescent="0.3">
      <c r="B67" s="2">
        <v>30</v>
      </c>
      <c r="C67" s="2">
        <v>28</v>
      </c>
      <c r="D67" s="328" t="s">
        <v>70</v>
      </c>
      <c r="E67" s="326"/>
      <c r="F67" s="325"/>
      <c r="G67" s="325"/>
      <c r="H67" s="325"/>
      <c r="J67" s="287">
        <v>30</v>
      </c>
      <c r="K67" s="288">
        <v>28</v>
      </c>
      <c r="L67" s="293" t="str">
        <f>D65</f>
        <v>Дніпропетровський апеляційний господарський суд</v>
      </c>
      <c r="M67" s="290">
        <f>E65</f>
        <v>0</v>
      </c>
      <c r="N67" s="291">
        <f>F65</f>
        <v>0</v>
      </c>
      <c r="O67" s="291">
        <f>G65</f>
        <v>0</v>
      </c>
      <c r="P67" s="291">
        <f>H65</f>
        <v>0</v>
      </c>
      <c r="R67" s="288">
        <v>28</v>
      </c>
      <c r="S67" s="288">
        <v>26</v>
      </c>
      <c r="T67" s="297" t="s">
        <v>516</v>
      </c>
      <c r="U67" s="285"/>
      <c r="V67" s="284"/>
      <c r="W67" s="284"/>
      <c r="X67" s="284"/>
    </row>
    <row r="68" spans="2:24" ht="33" hidden="1" customHeight="1" outlineLevel="1" thickTop="1" thickBot="1" x14ac:dyDescent="0.3">
      <c r="B68" s="2">
        <v>31</v>
      </c>
      <c r="C68" s="302">
        <v>29</v>
      </c>
      <c r="D68" s="328" t="s">
        <v>71</v>
      </c>
      <c r="E68" s="326"/>
      <c r="F68" s="325"/>
      <c r="G68" s="325"/>
      <c r="H68" s="325"/>
      <c r="J68" s="334">
        <v>31</v>
      </c>
      <c r="K68" s="277"/>
      <c r="L68" s="281" t="str">
        <f>D72</f>
        <v>Севастопольський апеляційний господарський суд</v>
      </c>
      <c r="M68" s="279">
        <f>E72</f>
        <v>0</v>
      </c>
      <c r="N68" s="335">
        <f>F72</f>
        <v>0</v>
      </c>
      <c r="O68" s="335">
        <f>G72</f>
        <v>0</v>
      </c>
      <c r="P68" s="335">
        <f>H72</f>
        <v>0</v>
      </c>
      <c r="R68" s="277">
        <v>29</v>
      </c>
      <c r="S68" s="277"/>
      <c r="T68" s="336" t="s">
        <v>523</v>
      </c>
      <c r="U68" s="338"/>
      <c r="V68" s="337"/>
      <c r="W68" s="337"/>
      <c r="X68" s="337"/>
    </row>
    <row r="69" spans="2:24" ht="33" hidden="1" customHeight="1" outlineLevel="1" thickTop="1" thickBot="1" x14ac:dyDescent="0.3">
      <c r="B69" s="2">
        <v>32</v>
      </c>
      <c r="C69" s="2">
        <v>30</v>
      </c>
      <c r="D69" s="328" t="s">
        <v>525</v>
      </c>
      <c r="E69" s="326"/>
      <c r="F69" s="325"/>
      <c r="G69" s="325"/>
      <c r="H69" s="325"/>
      <c r="J69" s="287">
        <v>32</v>
      </c>
      <c r="K69" s="288">
        <v>29</v>
      </c>
      <c r="L69" s="293" t="str">
        <f>D68</f>
        <v>Одеський апеляційний господарський суд</v>
      </c>
      <c r="M69" s="294">
        <f>E68</f>
        <v>0</v>
      </c>
      <c r="N69" s="339">
        <f>F68</f>
        <v>0</v>
      </c>
      <c r="O69" s="339">
        <f>G68</f>
        <v>0</v>
      </c>
      <c r="P69" s="339">
        <f>H68</f>
        <v>0</v>
      </c>
      <c r="R69" s="288">
        <v>30</v>
      </c>
      <c r="S69" s="288">
        <v>27</v>
      </c>
      <c r="T69" s="297" t="s">
        <v>519</v>
      </c>
      <c r="U69" s="285"/>
      <c r="V69" s="284"/>
      <c r="W69" s="284"/>
      <c r="X69" s="284"/>
    </row>
    <row r="70" spans="2:24" ht="33" hidden="1" customHeight="1" outlineLevel="1" thickTop="1" thickBot="1" x14ac:dyDescent="0.3">
      <c r="B70" s="2">
        <v>33</v>
      </c>
      <c r="C70" s="2">
        <v>31</v>
      </c>
      <c r="D70" s="328" t="s">
        <v>72</v>
      </c>
      <c r="E70" s="326"/>
      <c r="F70" s="325"/>
      <c r="G70" s="325"/>
      <c r="H70" s="325"/>
      <c r="J70" s="287">
        <v>33</v>
      </c>
      <c r="K70" s="288">
        <v>30</v>
      </c>
      <c r="L70" s="297" t="str">
        <f>D71</f>
        <v>Київський апеляційний господарський суд</v>
      </c>
      <c r="M70" s="294">
        <f>E71</f>
        <v>0</v>
      </c>
      <c r="N70" s="339">
        <f>F71</f>
        <v>0</v>
      </c>
      <c r="O70" s="339">
        <f>G71</f>
        <v>0</v>
      </c>
      <c r="P70" s="339">
        <f>H71</f>
        <v>0</v>
      </c>
      <c r="R70" s="288">
        <v>31</v>
      </c>
      <c r="S70" s="288">
        <v>28</v>
      </c>
      <c r="T70" s="297" t="s">
        <v>520</v>
      </c>
      <c r="U70" s="285"/>
      <c r="V70" s="284"/>
      <c r="W70" s="284"/>
      <c r="X70" s="284"/>
    </row>
    <row r="71" spans="2:24" ht="33" customHeight="1" collapsed="1" thickTop="1" thickBot="1" x14ac:dyDescent="0.3">
      <c r="B71" s="2">
        <v>34</v>
      </c>
      <c r="C71" s="302">
        <v>32</v>
      </c>
      <c r="D71" s="328" t="s">
        <v>69</v>
      </c>
      <c r="E71" s="326"/>
      <c r="F71" s="325"/>
      <c r="G71" s="325"/>
      <c r="H71" s="325"/>
      <c r="J71" s="340">
        <v>34</v>
      </c>
      <c r="K71" s="340">
        <v>31</v>
      </c>
      <c r="L71" s="297" t="str">
        <f>D69</f>
        <v>Рівненський апеляційний господарський суд</v>
      </c>
      <c r="M71" s="294">
        <f>E69</f>
        <v>0</v>
      </c>
      <c r="N71" s="339">
        <f>F69</f>
        <v>0</v>
      </c>
      <c r="O71" s="339">
        <f>G69</f>
        <v>0</v>
      </c>
      <c r="P71" s="339">
        <f>H69</f>
        <v>0</v>
      </c>
      <c r="R71" s="340">
        <v>32</v>
      </c>
      <c r="S71" s="340">
        <v>29</v>
      </c>
      <c r="T71" s="297" t="s">
        <v>521</v>
      </c>
      <c r="U71" s="285"/>
      <c r="V71" s="284"/>
      <c r="W71" s="284"/>
      <c r="X71" s="284"/>
    </row>
    <row r="72" spans="2:24" ht="33" customHeight="1" thickTop="1" thickBot="1" x14ac:dyDescent="0.3">
      <c r="B72" s="314">
        <v>35</v>
      </c>
      <c r="C72" s="314"/>
      <c r="D72" s="341" t="s">
        <v>529</v>
      </c>
      <c r="E72" s="317"/>
      <c r="F72" s="316"/>
      <c r="G72" s="316"/>
      <c r="H72" s="316"/>
      <c r="J72" s="342">
        <v>35</v>
      </c>
      <c r="K72" s="342">
        <v>32</v>
      </c>
      <c r="L72" s="343" t="str">
        <f>D67</f>
        <v>Львівський апеляційний господарський суд</v>
      </c>
      <c r="M72" s="344">
        <f>E67</f>
        <v>0</v>
      </c>
      <c r="N72" s="345">
        <f>F67</f>
        <v>0</v>
      </c>
      <c r="O72" s="345">
        <f>G67</f>
        <v>0</v>
      </c>
      <c r="P72" s="345">
        <f>H67</f>
        <v>0</v>
      </c>
      <c r="R72" s="342">
        <v>33</v>
      </c>
      <c r="S72" s="342">
        <v>30</v>
      </c>
      <c r="T72" s="343" t="s">
        <v>522</v>
      </c>
      <c r="U72" s="347"/>
      <c r="V72" s="346"/>
      <c r="W72" s="346"/>
      <c r="X72" s="346"/>
    </row>
    <row r="73" spans="2:24" ht="33" customHeight="1" thickTop="1" thickBot="1" x14ac:dyDescent="0.3">
      <c r="B73" s="302">
        <v>36</v>
      </c>
      <c r="C73" s="302">
        <v>33</v>
      </c>
      <c r="D73" s="348" t="s">
        <v>98</v>
      </c>
      <c r="E73" s="326"/>
      <c r="F73" s="325"/>
      <c r="G73" s="325"/>
      <c r="H73" s="325"/>
      <c r="J73" s="288">
        <v>36</v>
      </c>
      <c r="K73" s="288">
        <v>33</v>
      </c>
      <c r="L73" s="349" t="str">
        <f>D75</f>
        <v>Донецький апеляційний адміністративний суд</v>
      </c>
      <c r="M73" s="290">
        <f>E75</f>
        <v>0</v>
      </c>
      <c r="N73" s="291">
        <f>F75</f>
        <v>0</v>
      </c>
      <c r="O73" s="291">
        <f>G75</f>
        <v>0</v>
      </c>
      <c r="P73" s="291">
        <f>H75</f>
        <v>0</v>
      </c>
      <c r="R73" s="288">
        <v>34</v>
      </c>
      <c r="S73" s="288">
        <v>31</v>
      </c>
      <c r="T73" s="293" t="s">
        <v>524</v>
      </c>
      <c r="U73" s="350"/>
      <c r="V73" s="284"/>
      <c r="W73" s="284"/>
      <c r="X73" s="284"/>
    </row>
    <row r="74" spans="2:24" ht="33" hidden="1" customHeight="1" outlineLevel="1" thickTop="1" thickBot="1" x14ac:dyDescent="0.3">
      <c r="B74" s="2">
        <v>37</v>
      </c>
      <c r="C74" s="2">
        <v>34</v>
      </c>
      <c r="D74" s="352" t="s">
        <v>532</v>
      </c>
      <c r="E74" s="326"/>
      <c r="F74" s="325"/>
      <c r="G74" s="325"/>
      <c r="H74" s="325"/>
      <c r="J74" s="340">
        <v>37</v>
      </c>
      <c r="K74" s="340">
        <v>34</v>
      </c>
      <c r="L74" s="293" t="str">
        <f>D79</f>
        <v>Харківський апеляційний адміністративний суд</v>
      </c>
      <c r="M74" s="290">
        <f>E79</f>
        <v>0</v>
      </c>
      <c r="N74" s="291">
        <f>F79</f>
        <v>0</v>
      </c>
      <c r="O74" s="291">
        <f>G79</f>
        <v>0</v>
      </c>
      <c r="P74" s="291">
        <f>H79</f>
        <v>0</v>
      </c>
      <c r="R74" s="340">
        <v>35</v>
      </c>
      <c r="S74" s="340">
        <v>32</v>
      </c>
      <c r="T74" s="297" t="s">
        <v>526</v>
      </c>
      <c r="U74" s="285"/>
      <c r="V74" s="284"/>
      <c r="W74" s="284"/>
      <c r="X74" s="284"/>
    </row>
    <row r="75" spans="2:24" ht="33" hidden="1" customHeight="1" outlineLevel="1" thickTop="1" thickBot="1" x14ac:dyDescent="0.3">
      <c r="B75" s="2">
        <v>38</v>
      </c>
      <c r="C75" s="302">
        <v>35</v>
      </c>
      <c r="D75" s="352" t="s">
        <v>534</v>
      </c>
      <c r="E75" s="326"/>
      <c r="F75" s="325"/>
      <c r="G75" s="325"/>
      <c r="H75" s="325"/>
      <c r="J75" s="287">
        <v>38</v>
      </c>
      <c r="K75" s="287">
        <v>35</v>
      </c>
      <c r="L75" s="293" t="str">
        <f>D74</f>
        <v>Дніпропетровський апеляційний адміністративний суд</v>
      </c>
      <c r="M75" s="290">
        <f>E74</f>
        <v>0</v>
      </c>
      <c r="N75" s="291">
        <f>F74</f>
        <v>0</v>
      </c>
      <c r="O75" s="291">
        <f>G74</f>
        <v>0</v>
      </c>
      <c r="P75" s="291">
        <f>H74</f>
        <v>0</v>
      </c>
      <c r="R75" s="287">
        <v>36</v>
      </c>
      <c r="S75" s="287">
        <v>33</v>
      </c>
      <c r="T75" s="297" t="s">
        <v>527</v>
      </c>
      <c r="U75" s="285"/>
      <c r="V75" s="284"/>
      <c r="W75" s="284"/>
      <c r="X75" s="284"/>
    </row>
    <row r="76" spans="2:24" ht="33" hidden="1" customHeight="1" outlineLevel="1" thickTop="1" thickBot="1" x14ac:dyDescent="0.3">
      <c r="B76" s="2">
        <v>39</v>
      </c>
      <c r="C76" s="2">
        <v>36</v>
      </c>
      <c r="D76" s="352" t="s">
        <v>99</v>
      </c>
      <c r="E76" s="326"/>
      <c r="F76" s="325"/>
      <c r="G76" s="325"/>
      <c r="H76" s="325"/>
      <c r="J76" s="353">
        <v>39</v>
      </c>
      <c r="K76" s="353"/>
      <c r="L76" s="281" t="str">
        <f>D81</f>
        <v>Севастопольський апеляційний адміністративний суд</v>
      </c>
      <c r="M76" s="279">
        <f>E81</f>
        <v>0</v>
      </c>
      <c r="N76" s="335">
        <f>F81</f>
        <v>0</v>
      </c>
      <c r="O76" s="335">
        <f>G81</f>
        <v>0</v>
      </c>
      <c r="P76" s="335">
        <f>H81</f>
        <v>0</v>
      </c>
      <c r="R76" s="353">
        <v>37</v>
      </c>
      <c r="S76" s="353"/>
      <c r="T76" s="336" t="s">
        <v>536</v>
      </c>
      <c r="U76" s="354"/>
      <c r="V76" s="355"/>
      <c r="W76" s="337"/>
      <c r="X76" s="337"/>
    </row>
    <row r="77" spans="2:24" ht="33" hidden="1" customHeight="1" outlineLevel="1" thickTop="1" thickBot="1" x14ac:dyDescent="0.3">
      <c r="B77" s="2">
        <v>40</v>
      </c>
      <c r="C77" s="302">
        <v>37</v>
      </c>
      <c r="D77" s="352" t="s">
        <v>538</v>
      </c>
      <c r="E77" s="326"/>
      <c r="F77" s="325"/>
      <c r="G77" s="325"/>
      <c r="H77" s="325"/>
      <c r="J77" s="287">
        <v>40</v>
      </c>
      <c r="K77" s="287">
        <v>36</v>
      </c>
      <c r="L77" s="297" t="str">
        <f>D78</f>
        <v>Одеський апеляційний адміністративний суд</v>
      </c>
      <c r="M77" s="294">
        <f>E78</f>
        <v>0</v>
      </c>
      <c r="N77" s="339">
        <f>F78</f>
        <v>0</v>
      </c>
      <c r="O77" s="339">
        <f>G78</f>
        <v>0</v>
      </c>
      <c r="P77" s="339">
        <f>H78</f>
        <v>0</v>
      </c>
      <c r="R77" s="287">
        <v>38</v>
      </c>
      <c r="S77" s="287">
        <v>34</v>
      </c>
      <c r="T77" s="297" t="s">
        <v>528</v>
      </c>
      <c r="U77" s="285"/>
      <c r="V77" s="284"/>
      <c r="W77" s="284"/>
      <c r="X77" s="284"/>
    </row>
    <row r="78" spans="2:24" ht="33" hidden="1" customHeight="1" outlineLevel="1" thickTop="1" thickBot="1" x14ac:dyDescent="0.3">
      <c r="B78" s="2">
        <v>41</v>
      </c>
      <c r="C78" s="2">
        <v>38</v>
      </c>
      <c r="D78" s="352" t="s">
        <v>540</v>
      </c>
      <c r="E78" s="326"/>
      <c r="F78" s="325"/>
      <c r="G78" s="325"/>
      <c r="H78" s="325"/>
      <c r="J78" s="340">
        <v>41</v>
      </c>
      <c r="K78" s="340">
        <v>37</v>
      </c>
      <c r="L78" s="297" t="str">
        <f>D80</f>
        <v>Київський апеляційний адміністративний суд</v>
      </c>
      <c r="M78" s="294">
        <f>E80</f>
        <v>0</v>
      </c>
      <c r="N78" s="339">
        <f>F80</f>
        <v>0</v>
      </c>
      <c r="O78" s="339">
        <f>G80</f>
        <v>0</v>
      </c>
      <c r="P78" s="339">
        <f>H80</f>
        <v>0</v>
      </c>
      <c r="R78" s="340">
        <v>39</v>
      </c>
      <c r="S78" s="340">
        <v>35</v>
      </c>
      <c r="T78" s="297" t="s">
        <v>530</v>
      </c>
      <c r="U78" s="285"/>
      <c r="V78" s="284"/>
      <c r="W78" s="284"/>
      <c r="X78" s="284"/>
    </row>
    <row r="79" spans="2:24" ht="33" hidden="1" customHeight="1" outlineLevel="1" thickTop="1" x14ac:dyDescent="0.25">
      <c r="B79" s="2">
        <v>42</v>
      </c>
      <c r="C79" s="302">
        <v>39</v>
      </c>
      <c r="D79" s="352" t="s">
        <v>542</v>
      </c>
      <c r="E79" s="326"/>
      <c r="F79" s="325"/>
      <c r="G79" s="325"/>
      <c r="H79" s="325"/>
      <c r="J79" s="2">
        <v>42</v>
      </c>
      <c r="K79" s="2">
        <v>38</v>
      </c>
      <c r="L79" s="356" t="str">
        <f>D73</f>
        <v>Вінницький апеляційний адміністративний суд</v>
      </c>
      <c r="M79" s="300">
        <f>E73</f>
        <v>0</v>
      </c>
      <c r="N79" s="301">
        <f>F73</f>
        <v>0</v>
      </c>
      <c r="O79" s="301">
        <f>G73</f>
        <v>0</v>
      </c>
      <c r="P79" s="301">
        <f>H73</f>
        <v>0</v>
      </c>
      <c r="R79" s="298">
        <v>40</v>
      </c>
      <c r="S79" s="298">
        <v>36</v>
      </c>
      <c r="T79" s="356" t="s">
        <v>531</v>
      </c>
      <c r="U79" s="285"/>
      <c r="V79" s="284"/>
      <c r="W79" s="284"/>
      <c r="X79" s="284"/>
    </row>
    <row r="80" spans="2:24" ht="33" customHeight="1" collapsed="1" thickTop="1" thickBot="1" x14ac:dyDescent="0.3">
      <c r="B80" s="2">
        <v>43</v>
      </c>
      <c r="C80" s="2">
        <v>40</v>
      </c>
      <c r="D80" s="352" t="s">
        <v>544</v>
      </c>
      <c r="E80" s="326"/>
      <c r="F80" s="325"/>
      <c r="G80" s="325"/>
      <c r="H80" s="325"/>
      <c r="J80" s="288">
        <v>43</v>
      </c>
      <c r="K80" s="288">
        <v>39</v>
      </c>
      <c r="L80" s="293" t="str">
        <f t="shared" ref="L80:P81" si="112">D76</f>
        <v>Житомирський апеляційний адміністративний суд</v>
      </c>
      <c r="M80" s="307">
        <f t="shared" si="112"/>
        <v>0</v>
      </c>
      <c r="N80" s="330">
        <f t="shared" si="112"/>
        <v>0</v>
      </c>
      <c r="O80" s="330">
        <f t="shared" si="112"/>
        <v>0</v>
      </c>
      <c r="P80" s="330">
        <f t="shared" si="112"/>
        <v>0</v>
      </c>
      <c r="R80" s="288"/>
      <c r="S80" s="288"/>
      <c r="T80" s="309"/>
      <c r="U80" s="313"/>
      <c r="V80" s="310"/>
      <c r="W80" s="310"/>
      <c r="X80" s="310"/>
    </row>
    <row r="81" spans="2:24" ht="33" customHeight="1" thickTop="1" thickBot="1" x14ac:dyDescent="0.3">
      <c r="B81" s="314">
        <v>44</v>
      </c>
      <c r="C81" s="314"/>
      <c r="D81" s="357" t="s">
        <v>546</v>
      </c>
      <c r="E81" s="317"/>
      <c r="F81" s="316"/>
      <c r="G81" s="316"/>
      <c r="H81" s="316"/>
      <c r="J81" s="342">
        <v>44</v>
      </c>
      <c r="K81" s="342">
        <v>40</v>
      </c>
      <c r="L81" s="343" t="str">
        <f t="shared" si="112"/>
        <v>Львівський апеляційний адміністративний суд</v>
      </c>
      <c r="M81" s="344">
        <f t="shared" si="112"/>
        <v>0</v>
      </c>
      <c r="N81" s="346">
        <f t="shared" si="112"/>
        <v>0</v>
      </c>
      <c r="O81" s="346">
        <f t="shared" si="112"/>
        <v>0</v>
      </c>
      <c r="P81" s="346">
        <f t="shared" si="112"/>
        <v>0</v>
      </c>
      <c r="R81" s="342">
        <v>41</v>
      </c>
      <c r="S81" s="342">
        <v>37</v>
      </c>
      <c r="T81" s="343" t="s">
        <v>533</v>
      </c>
      <c r="U81" s="345"/>
      <c r="V81" s="345"/>
      <c r="W81" s="345"/>
      <c r="X81" s="345"/>
    </row>
    <row r="82" spans="2:24" ht="23.25" customHeight="1" thickTop="1" thickBot="1" x14ac:dyDescent="0.3">
      <c r="B82" s="272">
        <v>45</v>
      </c>
      <c r="C82" s="272"/>
      <c r="D82" s="358" t="s">
        <v>548</v>
      </c>
      <c r="E82" s="275"/>
      <c r="F82" s="274"/>
      <c r="G82" s="274"/>
      <c r="H82" s="274"/>
      <c r="J82" s="277">
        <v>45</v>
      </c>
      <c r="K82" s="277"/>
      <c r="L82" s="281" t="str">
        <f t="shared" ref="L82:L113" si="113">D82</f>
        <v>Господарський суд Автономної Республіки Крим</v>
      </c>
      <c r="M82" s="279">
        <f t="shared" ref="M82:M113" si="114">E82</f>
        <v>0</v>
      </c>
      <c r="N82" s="279">
        <f t="shared" ref="N82:N113" si="115">F82</f>
        <v>0</v>
      </c>
      <c r="O82" s="279">
        <f t="shared" ref="O82:O113" si="116">G82</f>
        <v>0</v>
      </c>
      <c r="P82" s="279">
        <f t="shared" ref="P82:P113" si="117">H82</f>
        <v>0</v>
      </c>
      <c r="R82" s="277">
        <v>42</v>
      </c>
      <c r="S82" s="277"/>
      <c r="T82" s="281" t="s">
        <v>549</v>
      </c>
      <c r="U82" s="282"/>
      <c r="V82" s="279"/>
      <c r="W82" s="279"/>
      <c r="X82" s="279"/>
    </row>
    <row r="83" spans="2:24" ht="23.25" customHeight="1" thickTop="1" thickBot="1" x14ac:dyDescent="0.3">
      <c r="B83" s="2">
        <v>46</v>
      </c>
      <c r="C83" s="2">
        <v>41</v>
      </c>
      <c r="D83" s="359" t="s">
        <v>73</v>
      </c>
      <c r="E83" s="285"/>
      <c r="F83" s="284"/>
      <c r="G83" s="284"/>
      <c r="H83" s="284"/>
      <c r="J83" s="340">
        <v>46</v>
      </c>
      <c r="K83" s="340">
        <v>41</v>
      </c>
      <c r="L83" s="297" t="str">
        <f t="shared" si="113"/>
        <v>Господарський суд Вінницької області</v>
      </c>
      <c r="M83" s="290">
        <f t="shared" si="114"/>
        <v>0</v>
      </c>
      <c r="N83" s="291">
        <f t="shared" si="115"/>
        <v>0</v>
      </c>
      <c r="O83" s="291">
        <f t="shared" si="116"/>
        <v>0</v>
      </c>
      <c r="P83" s="291">
        <f t="shared" si="117"/>
        <v>0</v>
      </c>
      <c r="R83" s="340">
        <v>43</v>
      </c>
      <c r="S83" s="340">
        <v>38</v>
      </c>
      <c r="T83" s="297" t="s">
        <v>535</v>
      </c>
      <c r="U83" s="285"/>
      <c r="V83" s="284"/>
      <c r="W83" s="284"/>
      <c r="X83" s="284"/>
    </row>
    <row r="84" spans="2:24" ht="23.25" hidden="1" customHeight="1" outlineLevel="1" thickTop="1" thickBot="1" x14ac:dyDescent="0.3">
      <c r="B84" s="2">
        <v>47</v>
      </c>
      <c r="C84" s="2">
        <v>42</v>
      </c>
      <c r="D84" s="359" t="s">
        <v>74</v>
      </c>
      <c r="E84" s="285"/>
      <c r="F84" s="284"/>
      <c r="G84" s="284"/>
      <c r="H84" s="284"/>
      <c r="J84" s="340">
        <v>47</v>
      </c>
      <c r="K84" s="340">
        <v>42</v>
      </c>
      <c r="L84" s="297" t="str">
        <f t="shared" si="113"/>
        <v>Господарський суд Волинської області</v>
      </c>
      <c r="M84" s="294">
        <f t="shared" si="114"/>
        <v>0</v>
      </c>
      <c r="N84" s="339">
        <f t="shared" si="115"/>
        <v>0</v>
      </c>
      <c r="O84" s="339">
        <f t="shared" si="116"/>
        <v>0</v>
      </c>
      <c r="P84" s="339">
        <f t="shared" si="117"/>
        <v>0</v>
      </c>
      <c r="R84" s="288">
        <v>44</v>
      </c>
      <c r="S84" s="288">
        <v>39</v>
      </c>
      <c r="T84" s="293" t="s">
        <v>537</v>
      </c>
      <c r="U84" s="285"/>
      <c r="V84" s="284"/>
      <c r="W84" s="284"/>
      <c r="X84" s="284"/>
    </row>
    <row r="85" spans="2:24" ht="23.25" hidden="1" customHeight="1" outlineLevel="1" thickTop="1" thickBot="1" x14ac:dyDescent="0.3">
      <c r="B85" s="2">
        <v>48</v>
      </c>
      <c r="C85" s="2">
        <v>43</v>
      </c>
      <c r="D85" s="352" t="s">
        <v>75</v>
      </c>
      <c r="E85" s="285"/>
      <c r="F85" s="284"/>
      <c r="G85" s="284"/>
      <c r="H85" s="284"/>
      <c r="J85" s="340">
        <v>48</v>
      </c>
      <c r="K85" s="340">
        <v>43</v>
      </c>
      <c r="L85" s="293" t="str">
        <f t="shared" si="113"/>
        <v>Господарський суд Дніпропетровської області</v>
      </c>
      <c r="M85" s="290">
        <f t="shared" si="114"/>
        <v>0</v>
      </c>
      <c r="N85" s="291">
        <f t="shared" si="115"/>
        <v>0</v>
      </c>
      <c r="O85" s="291">
        <f t="shared" si="116"/>
        <v>0</v>
      </c>
      <c r="P85" s="291">
        <f t="shared" si="117"/>
        <v>0</v>
      </c>
      <c r="R85" s="340">
        <v>45</v>
      </c>
      <c r="S85" s="340">
        <v>40</v>
      </c>
      <c r="T85" s="293" t="s">
        <v>539</v>
      </c>
      <c r="U85" s="285"/>
      <c r="V85" s="284"/>
      <c r="W85" s="284"/>
      <c r="X85" s="284"/>
    </row>
    <row r="86" spans="2:24" ht="23.25" hidden="1" customHeight="1" outlineLevel="1" thickTop="1" thickBot="1" x14ac:dyDescent="0.3">
      <c r="B86" s="2">
        <v>49</v>
      </c>
      <c r="C86" s="2">
        <v>44</v>
      </c>
      <c r="D86" s="352" t="s">
        <v>76</v>
      </c>
      <c r="E86" s="285"/>
      <c r="F86" s="284"/>
      <c r="G86" s="284"/>
      <c r="H86" s="284"/>
      <c r="J86" s="340">
        <v>49</v>
      </c>
      <c r="K86" s="340">
        <v>44</v>
      </c>
      <c r="L86" s="297" t="str">
        <f t="shared" si="113"/>
        <v>Господарський суд Донецької області</v>
      </c>
      <c r="M86" s="294">
        <f t="shared" si="114"/>
        <v>0</v>
      </c>
      <c r="N86" s="339">
        <f t="shared" si="115"/>
        <v>0</v>
      </c>
      <c r="O86" s="339">
        <f t="shared" si="116"/>
        <v>0</v>
      </c>
      <c r="P86" s="339">
        <f t="shared" si="117"/>
        <v>0</v>
      </c>
      <c r="R86" s="288">
        <v>46</v>
      </c>
      <c r="S86" s="340">
        <v>41</v>
      </c>
      <c r="T86" s="297" t="s">
        <v>541</v>
      </c>
      <c r="U86" s="285"/>
      <c r="V86" s="284"/>
      <c r="W86" s="284"/>
      <c r="X86" s="284"/>
    </row>
    <row r="87" spans="2:24" ht="23.25" hidden="1" customHeight="1" outlineLevel="1" thickTop="1" thickBot="1" x14ac:dyDescent="0.3">
      <c r="B87" s="2">
        <v>50</v>
      </c>
      <c r="C87" s="2">
        <v>45</v>
      </c>
      <c r="D87" s="352" t="s">
        <v>77</v>
      </c>
      <c r="E87" s="285"/>
      <c r="F87" s="284"/>
      <c r="G87" s="284"/>
      <c r="H87" s="284"/>
      <c r="J87" s="340">
        <v>50</v>
      </c>
      <c r="K87" s="340">
        <v>45</v>
      </c>
      <c r="L87" s="297" t="str">
        <f t="shared" si="113"/>
        <v>Господарський суд Житомирської області</v>
      </c>
      <c r="M87" s="290">
        <f t="shared" si="114"/>
        <v>0</v>
      </c>
      <c r="N87" s="291">
        <f t="shared" si="115"/>
        <v>0</v>
      </c>
      <c r="O87" s="291">
        <f t="shared" si="116"/>
        <v>0</v>
      </c>
      <c r="P87" s="291">
        <f t="shared" si="117"/>
        <v>0</v>
      </c>
      <c r="R87" s="340">
        <v>47</v>
      </c>
      <c r="S87" s="288">
        <v>42</v>
      </c>
      <c r="T87" s="297" t="s">
        <v>543</v>
      </c>
      <c r="U87" s="285"/>
      <c r="V87" s="284"/>
      <c r="W87" s="284"/>
      <c r="X87" s="284"/>
    </row>
    <row r="88" spans="2:24" ht="23.25" hidden="1" customHeight="1" outlineLevel="1" thickTop="1" thickBot="1" x14ac:dyDescent="0.3">
      <c r="B88" s="2">
        <v>51</v>
      </c>
      <c r="C88" s="2">
        <v>46</v>
      </c>
      <c r="D88" s="352" t="s">
        <v>78</v>
      </c>
      <c r="E88" s="285"/>
      <c r="F88" s="284"/>
      <c r="G88" s="284"/>
      <c r="H88" s="284"/>
      <c r="J88" s="340">
        <v>51</v>
      </c>
      <c r="K88" s="340">
        <v>46</v>
      </c>
      <c r="L88" s="297" t="str">
        <f t="shared" si="113"/>
        <v>Господарський суд Закарпатської області</v>
      </c>
      <c r="M88" s="294">
        <f t="shared" si="114"/>
        <v>0</v>
      </c>
      <c r="N88" s="339">
        <f t="shared" si="115"/>
        <v>0</v>
      </c>
      <c r="O88" s="339">
        <f t="shared" si="116"/>
        <v>0</v>
      </c>
      <c r="P88" s="339">
        <f t="shared" si="117"/>
        <v>0</v>
      </c>
      <c r="R88" s="288">
        <v>48</v>
      </c>
      <c r="S88" s="340">
        <v>43</v>
      </c>
      <c r="T88" s="297" t="s">
        <v>545</v>
      </c>
      <c r="U88" s="285"/>
      <c r="V88" s="284"/>
      <c r="W88" s="284"/>
      <c r="X88" s="284"/>
    </row>
    <row r="89" spans="2:24" ht="23.25" hidden="1" customHeight="1" outlineLevel="1" thickTop="1" thickBot="1" x14ac:dyDescent="0.3">
      <c r="B89" s="2">
        <v>52</v>
      </c>
      <c r="C89" s="2">
        <v>47</v>
      </c>
      <c r="D89" s="352" t="s">
        <v>79</v>
      </c>
      <c r="E89" s="285"/>
      <c r="F89" s="284"/>
      <c r="G89" s="284"/>
      <c r="H89" s="284"/>
      <c r="J89" s="340">
        <v>52</v>
      </c>
      <c r="K89" s="340">
        <v>47</v>
      </c>
      <c r="L89" s="297" t="str">
        <f t="shared" si="113"/>
        <v>Господарський суд Запорізької області</v>
      </c>
      <c r="M89" s="290">
        <f t="shared" si="114"/>
        <v>0</v>
      </c>
      <c r="N89" s="291">
        <f t="shared" si="115"/>
        <v>0</v>
      </c>
      <c r="O89" s="291">
        <f t="shared" si="116"/>
        <v>0</v>
      </c>
      <c r="P89" s="291">
        <f t="shared" si="117"/>
        <v>0</v>
      </c>
      <c r="R89" s="340">
        <v>49</v>
      </c>
      <c r="S89" s="340">
        <v>44</v>
      </c>
      <c r="T89" s="297" t="s">
        <v>547</v>
      </c>
      <c r="U89" s="285"/>
      <c r="V89" s="284"/>
      <c r="W89" s="284"/>
      <c r="X89" s="284"/>
    </row>
    <row r="90" spans="2:24" ht="23.25" hidden="1" customHeight="1" outlineLevel="1" thickTop="1" thickBot="1" x14ac:dyDescent="0.3">
      <c r="B90" s="2">
        <v>53</v>
      </c>
      <c r="C90" s="2">
        <v>48</v>
      </c>
      <c r="D90" s="352" t="s">
        <v>80</v>
      </c>
      <c r="E90" s="285"/>
      <c r="F90" s="284"/>
      <c r="G90" s="284"/>
      <c r="H90" s="284"/>
      <c r="J90" s="340">
        <v>53</v>
      </c>
      <c r="K90" s="340">
        <v>48</v>
      </c>
      <c r="L90" s="297" t="str">
        <f t="shared" si="113"/>
        <v>Господарський суд Івано-Франківської області</v>
      </c>
      <c r="M90" s="294">
        <f t="shared" si="114"/>
        <v>0</v>
      </c>
      <c r="N90" s="339">
        <f t="shared" si="115"/>
        <v>0</v>
      </c>
      <c r="O90" s="339">
        <f t="shared" si="116"/>
        <v>0</v>
      </c>
      <c r="P90" s="339">
        <f t="shared" si="117"/>
        <v>0</v>
      </c>
      <c r="R90" s="288">
        <v>50</v>
      </c>
      <c r="S90" s="288">
        <v>45</v>
      </c>
      <c r="T90" s="297" t="s">
        <v>550</v>
      </c>
      <c r="U90" s="285"/>
      <c r="V90" s="284"/>
      <c r="W90" s="284"/>
      <c r="X90" s="284"/>
    </row>
    <row r="91" spans="2:24" ht="23.25" hidden="1" customHeight="1" outlineLevel="1" thickTop="1" thickBot="1" x14ac:dyDescent="0.3">
      <c r="B91" s="2">
        <v>54</v>
      </c>
      <c r="C91" s="2">
        <v>49</v>
      </c>
      <c r="D91" s="352" t="s">
        <v>81</v>
      </c>
      <c r="E91" s="285"/>
      <c r="F91" s="284"/>
      <c r="G91" s="284"/>
      <c r="H91" s="284"/>
      <c r="J91" s="340">
        <v>54</v>
      </c>
      <c r="K91" s="340">
        <v>49</v>
      </c>
      <c r="L91" s="297" t="str">
        <f t="shared" si="113"/>
        <v>Господарський суд Київської області</v>
      </c>
      <c r="M91" s="290">
        <f t="shared" si="114"/>
        <v>0</v>
      </c>
      <c r="N91" s="291">
        <f t="shared" si="115"/>
        <v>0</v>
      </c>
      <c r="O91" s="291">
        <f t="shared" si="116"/>
        <v>0</v>
      </c>
      <c r="P91" s="291">
        <f t="shared" si="117"/>
        <v>0</v>
      </c>
      <c r="R91" s="340">
        <v>51</v>
      </c>
      <c r="S91" s="340">
        <v>46</v>
      </c>
      <c r="T91" s="297" t="s">
        <v>551</v>
      </c>
      <c r="U91" s="285"/>
      <c r="V91" s="284"/>
      <c r="W91" s="284"/>
      <c r="X91" s="284"/>
    </row>
    <row r="92" spans="2:24" ht="23.25" hidden="1" customHeight="1" outlineLevel="1" thickTop="1" thickBot="1" x14ac:dyDescent="0.3">
      <c r="B92" s="2">
        <v>55</v>
      </c>
      <c r="C92" s="2">
        <v>50</v>
      </c>
      <c r="D92" s="352" t="s">
        <v>82</v>
      </c>
      <c r="E92" s="285"/>
      <c r="F92" s="284"/>
      <c r="G92" s="284"/>
      <c r="H92" s="284"/>
      <c r="J92" s="340">
        <v>55</v>
      </c>
      <c r="K92" s="340">
        <v>50</v>
      </c>
      <c r="L92" s="297" t="str">
        <f t="shared" si="113"/>
        <v>Господарський суд Кіровоградської області</v>
      </c>
      <c r="M92" s="294">
        <f t="shared" si="114"/>
        <v>0</v>
      </c>
      <c r="N92" s="339">
        <f t="shared" si="115"/>
        <v>0</v>
      </c>
      <c r="O92" s="339">
        <f t="shared" si="116"/>
        <v>0</v>
      </c>
      <c r="P92" s="339">
        <f t="shared" si="117"/>
        <v>0</v>
      </c>
      <c r="R92" s="288">
        <v>52</v>
      </c>
      <c r="S92" s="340">
        <v>47</v>
      </c>
      <c r="T92" s="297" t="s">
        <v>552</v>
      </c>
      <c r="U92" s="285"/>
      <c r="V92" s="284"/>
      <c r="W92" s="284"/>
      <c r="X92" s="284"/>
    </row>
    <row r="93" spans="2:24" ht="23.25" hidden="1" customHeight="1" outlineLevel="1" thickTop="1" thickBot="1" x14ac:dyDescent="0.3">
      <c r="B93" s="2">
        <v>56</v>
      </c>
      <c r="C93" s="2">
        <v>51</v>
      </c>
      <c r="D93" s="352" t="s">
        <v>83</v>
      </c>
      <c r="E93" s="285"/>
      <c r="F93" s="284"/>
      <c r="G93" s="284"/>
      <c r="H93" s="284"/>
      <c r="J93" s="340">
        <v>56</v>
      </c>
      <c r="K93" s="340">
        <v>51</v>
      </c>
      <c r="L93" s="297" t="str">
        <f t="shared" si="113"/>
        <v>Господарський суд Луганської області</v>
      </c>
      <c r="M93" s="290">
        <f t="shared" si="114"/>
        <v>0</v>
      </c>
      <c r="N93" s="291">
        <f t="shared" si="115"/>
        <v>0</v>
      </c>
      <c r="O93" s="291">
        <f t="shared" si="116"/>
        <v>0</v>
      </c>
      <c r="P93" s="291">
        <f t="shared" si="117"/>
        <v>0</v>
      </c>
      <c r="R93" s="340">
        <v>53</v>
      </c>
      <c r="S93" s="288">
        <v>48</v>
      </c>
      <c r="T93" s="297" t="s">
        <v>553</v>
      </c>
      <c r="U93" s="285"/>
      <c r="V93" s="284"/>
      <c r="W93" s="284"/>
      <c r="X93" s="284"/>
    </row>
    <row r="94" spans="2:24" ht="23.25" hidden="1" customHeight="1" outlineLevel="1" thickTop="1" thickBot="1" x14ac:dyDescent="0.3">
      <c r="B94" s="2">
        <v>57</v>
      </c>
      <c r="C94" s="2">
        <v>52</v>
      </c>
      <c r="D94" s="352" t="s">
        <v>84</v>
      </c>
      <c r="E94" s="285"/>
      <c r="F94" s="284"/>
      <c r="G94" s="284"/>
      <c r="H94" s="284"/>
      <c r="J94" s="340">
        <v>57</v>
      </c>
      <c r="K94" s="340">
        <v>52</v>
      </c>
      <c r="L94" s="297" t="str">
        <f t="shared" si="113"/>
        <v>Господарський суд Львівської області</v>
      </c>
      <c r="M94" s="294">
        <f t="shared" si="114"/>
        <v>0</v>
      </c>
      <c r="N94" s="339">
        <f t="shared" si="115"/>
        <v>0</v>
      </c>
      <c r="O94" s="339">
        <f t="shared" si="116"/>
        <v>0</v>
      </c>
      <c r="P94" s="339">
        <f t="shared" si="117"/>
        <v>0</v>
      </c>
      <c r="R94" s="288">
        <v>54</v>
      </c>
      <c r="S94" s="340">
        <v>49</v>
      </c>
      <c r="T94" s="297" t="s">
        <v>554</v>
      </c>
      <c r="U94" s="285"/>
      <c r="V94" s="284"/>
      <c r="W94" s="284"/>
      <c r="X94" s="284"/>
    </row>
    <row r="95" spans="2:24" ht="23.25" hidden="1" customHeight="1" outlineLevel="1" thickTop="1" thickBot="1" x14ac:dyDescent="0.3">
      <c r="B95" s="2">
        <v>58</v>
      </c>
      <c r="C95" s="2">
        <v>53</v>
      </c>
      <c r="D95" s="352" t="s">
        <v>85</v>
      </c>
      <c r="E95" s="285"/>
      <c r="F95" s="284"/>
      <c r="G95" s="284"/>
      <c r="H95" s="284"/>
      <c r="J95" s="340">
        <v>58</v>
      </c>
      <c r="K95" s="340">
        <v>53</v>
      </c>
      <c r="L95" s="297" t="str">
        <f t="shared" si="113"/>
        <v>Господарський суд Миколаївської області</v>
      </c>
      <c r="M95" s="290">
        <f t="shared" si="114"/>
        <v>0</v>
      </c>
      <c r="N95" s="291">
        <f t="shared" si="115"/>
        <v>0</v>
      </c>
      <c r="O95" s="291">
        <f t="shared" si="116"/>
        <v>0</v>
      </c>
      <c r="P95" s="291">
        <f t="shared" si="117"/>
        <v>0</v>
      </c>
      <c r="R95" s="340">
        <v>55</v>
      </c>
      <c r="S95" s="340">
        <v>50</v>
      </c>
      <c r="T95" s="297" t="s">
        <v>555</v>
      </c>
      <c r="U95" s="285"/>
      <c r="V95" s="284"/>
      <c r="W95" s="284"/>
      <c r="X95" s="284"/>
    </row>
    <row r="96" spans="2:24" ht="23.25" hidden="1" customHeight="1" outlineLevel="1" thickTop="1" thickBot="1" x14ac:dyDescent="0.3">
      <c r="B96" s="2">
        <v>59</v>
      </c>
      <c r="C96" s="2">
        <v>54</v>
      </c>
      <c r="D96" s="352" t="s">
        <v>87</v>
      </c>
      <c r="E96" s="285"/>
      <c r="F96" s="284"/>
      <c r="G96" s="284"/>
      <c r="H96" s="284"/>
      <c r="J96" s="340">
        <v>59</v>
      </c>
      <c r="K96" s="340">
        <v>54</v>
      </c>
      <c r="L96" s="297" t="str">
        <f t="shared" si="113"/>
        <v>Господарський суд Одеської області</v>
      </c>
      <c r="M96" s="290">
        <f t="shared" si="114"/>
        <v>0</v>
      </c>
      <c r="N96" s="291">
        <f t="shared" si="115"/>
        <v>0</v>
      </c>
      <c r="O96" s="291">
        <f t="shared" si="116"/>
        <v>0</v>
      </c>
      <c r="P96" s="291">
        <f t="shared" si="117"/>
        <v>0</v>
      </c>
      <c r="R96" s="288">
        <v>56</v>
      </c>
      <c r="S96" s="288">
        <v>51</v>
      </c>
      <c r="T96" s="297" t="s">
        <v>556</v>
      </c>
      <c r="U96" s="285"/>
      <c r="V96" s="284"/>
      <c r="W96" s="284"/>
      <c r="X96" s="284"/>
    </row>
    <row r="97" spans="1:24" ht="23.25" hidden="1" customHeight="1" outlineLevel="1" thickTop="1" thickBot="1" x14ac:dyDescent="0.3">
      <c r="B97" s="2">
        <v>60</v>
      </c>
      <c r="C97" s="2">
        <v>55</v>
      </c>
      <c r="D97" s="352" t="s">
        <v>88</v>
      </c>
      <c r="E97" s="285"/>
      <c r="F97" s="284"/>
      <c r="G97" s="284"/>
      <c r="H97" s="284"/>
      <c r="J97" s="340">
        <v>60</v>
      </c>
      <c r="K97" s="340">
        <v>55</v>
      </c>
      <c r="L97" s="297" t="str">
        <f t="shared" si="113"/>
        <v>Господарський суд Полтавської області</v>
      </c>
      <c r="M97" s="290">
        <f t="shared" si="114"/>
        <v>0</v>
      </c>
      <c r="N97" s="291">
        <f t="shared" si="115"/>
        <v>0</v>
      </c>
      <c r="O97" s="291">
        <f t="shared" si="116"/>
        <v>0</v>
      </c>
      <c r="P97" s="291">
        <f t="shared" si="117"/>
        <v>0</v>
      </c>
      <c r="R97" s="340">
        <v>57</v>
      </c>
      <c r="S97" s="340">
        <v>52</v>
      </c>
      <c r="T97" s="297" t="s">
        <v>557</v>
      </c>
      <c r="U97" s="285"/>
      <c r="V97" s="284"/>
      <c r="W97" s="284"/>
      <c r="X97" s="284"/>
    </row>
    <row r="98" spans="1:24" ht="23.25" hidden="1" customHeight="1" outlineLevel="1" thickTop="1" thickBot="1" x14ac:dyDescent="0.3">
      <c r="B98" s="2">
        <v>61</v>
      </c>
      <c r="C98" s="2">
        <v>56</v>
      </c>
      <c r="D98" s="352" t="s">
        <v>89</v>
      </c>
      <c r="E98" s="285"/>
      <c r="F98" s="284"/>
      <c r="G98" s="284"/>
      <c r="H98" s="284"/>
      <c r="J98" s="340">
        <v>61</v>
      </c>
      <c r="K98" s="340">
        <v>56</v>
      </c>
      <c r="L98" s="297" t="str">
        <f t="shared" si="113"/>
        <v>Господарський суд Рівненської області</v>
      </c>
      <c r="M98" s="290">
        <f t="shared" si="114"/>
        <v>0</v>
      </c>
      <c r="N98" s="291">
        <f t="shared" si="115"/>
        <v>0</v>
      </c>
      <c r="O98" s="291">
        <f t="shared" si="116"/>
        <v>0</v>
      </c>
      <c r="P98" s="291">
        <f t="shared" si="117"/>
        <v>0</v>
      </c>
      <c r="R98" s="288">
        <v>58</v>
      </c>
      <c r="S98" s="340">
        <v>53</v>
      </c>
      <c r="T98" s="297" t="s">
        <v>558</v>
      </c>
      <c r="U98" s="285"/>
      <c r="V98" s="284"/>
      <c r="W98" s="284"/>
      <c r="X98" s="284"/>
    </row>
    <row r="99" spans="1:24" ht="23.25" hidden="1" customHeight="1" outlineLevel="1" thickTop="1" thickBot="1" x14ac:dyDescent="0.3">
      <c r="B99" s="2">
        <v>62</v>
      </c>
      <c r="C99" s="2">
        <v>57</v>
      </c>
      <c r="D99" s="352" t="s">
        <v>90</v>
      </c>
      <c r="E99" s="285"/>
      <c r="F99" s="284"/>
      <c r="G99" s="284"/>
      <c r="H99" s="284"/>
      <c r="J99" s="340">
        <v>62</v>
      </c>
      <c r="K99" s="340">
        <v>57</v>
      </c>
      <c r="L99" s="297" t="str">
        <f t="shared" si="113"/>
        <v>Господарський суд Сумської області</v>
      </c>
      <c r="M99" s="290">
        <f t="shared" si="114"/>
        <v>0</v>
      </c>
      <c r="N99" s="291">
        <f t="shared" si="115"/>
        <v>0</v>
      </c>
      <c r="O99" s="291">
        <f t="shared" si="116"/>
        <v>0</v>
      </c>
      <c r="P99" s="291">
        <f t="shared" si="117"/>
        <v>0</v>
      </c>
      <c r="R99" s="340">
        <v>59</v>
      </c>
      <c r="S99" s="288">
        <v>54</v>
      </c>
      <c r="T99" s="297" t="s">
        <v>559</v>
      </c>
      <c r="U99" s="285"/>
      <c r="V99" s="284"/>
      <c r="W99" s="284"/>
      <c r="X99" s="284"/>
    </row>
    <row r="100" spans="1:24" ht="23.25" hidden="1" customHeight="1" outlineLevel="1" thickTop="1" thickBot="1" x14ac:dyDescent="0.3">
      <c r="B100" s="2">
        <v>63</v>
      </c>
      <c r="C100" s="2">
        <v>58</v>
      </c>
      <c r="D100" s="352" t="s">
        <v>91</v>
      </c>
      <c r="E100" s="285"/>
      <c r="F100" s="284"/>
      <c r="G100" s="284"/>
      <c r="H100" s="284"/>
      <c r="J100" s="340">
        <v>63</v>
      </c>
      <c r="K100" s="340">
        <v>58</v>
      </c>
      <c r="L100" s="297" t="str">
        <f t="shared" si="113"/>
        <v>Господарський суд Тернопільської області</v>
      </c>
      <c r="M100" s="290">
        <f t="shared" si="114"/>
        <v>0</v>
      </c>
      <c r="N100" s="291">
        <f t="shared" si="115"/>
        <v>0</v>
      </c>
      <c r="O100" s="291">
        <f t="shared" si="116"/>
        <v>0</v>
      </c>
      <c r="P100" s="291">
        <f t="shared" si="117"/>
        <v>0</v>
      </c>
      <c r="R100" s="288">
        <v>60</v>
      </c>
      <c r="S100" s="340">
        <v>55</v>
      </c>
      <c r="T100" s="297" t="s">
        <v>560</v>
      </c>
      <c r="U100" s="285"/>
      <c r="V100" s="284"/>
      <c r="W100" s="284"/>
      <c r="X100" s="284"/>
    </row>
    <row r="101" spans="1:24" ht="23.25" hidden="1" customHeight="1" outlineLevel="1" thickTop="1" thickBot="1" x14ac:dyDescent="0.3">
      <c r="B101" s="2">
        <v>64</v>
      </c>
      <c r="C101" s="2">
        <v>59</v>
      </c>
      <c r="D101" s="352" t="s">
        <v>92</v>
      </c>
      <c r="E101" s="285"/>
      <c r="F101" s="284"/>
      <c r="G101" s="284"/>
      <c r="H101" s="284"/>
      <c r="J101" s="340">
        <v>64</v>
      </c>
      <c r="K101" s="340">
        <v>59</v>
      </c>
      <c r="L101" s="297" t="str">
        <f t="shared" si="113"/>
        <v>Господарський суд Харківської області</v>
      </c>
      <c r="M101" s="290">
        <f t="shared" si="114"/>
        <v>0</v>
      </c>
      <c r="N101" s="291">
        <f t="shared" si="115"/>
        <v>0</v>
      </c>
      <c r="O101" s="291">
        <f t="shared" si="116"/>
        <v>0</v>
      </c>
      <c r="P101" s="291">
        <f t="shared" si="117"/>
        <v>0</v>
      </c>
      <c r="R101" s="340">
        <v>61</v>
      </c>
      <c r="S101" s="340">
        <v>56</v>
      </c>
      <c r="T101" s="297" t="s">
        <v>561</v>
      </c>
      <c r="U101" s="285"/>
      <c r="V101" s="284"/>
      <c r="W101" s="284"/>
      <c r="X101" s="284"/>
    </row>
    <row r="102" spans="1:24" ht="23.25" hidden="1" customHeight="1" outlineLevel="1" thickTop="1" thickBot="1" x14ac:dyDescent="0.3">
      <c r="B102" s="2">
        <v>65</v>
      </c>
      <c r="C102" s="2">
        <v>60</v>
      </c>
      <c r="D102" s="352" t="s">
        <v>93</v>
      </c>
      <c r="E102" s="285"/>
      <c r="F102" s="284"/>
      <c r="G102" s="284"/>
      <c r="H102" s="284"/>
      <c r="J102" s="340">
        <v>65</v>
      </c>
      <c r="K102" s="340">
        <v>60</v>
      </c>
      <c r="L102" s="297" t="str">
        <f t="shared" si="113"/>
        <v>Господарський суд Херсонської області</v>
      </c>
      <c r="M102" s="290">
        <f t="shared" si="114"/>
        <v>0</v>
      </c>
      <c r="N102" s="291">
        <f t="shared" si="115"/>
        <v>0</v>
      </c>
      <c r="O102" s="291">
        <f t="shared" si="116"/>
        <v>0</v>
      </c>
      <c r="P102" s="291">
        <f t="shared" si="117"/>
        <v>0</v>
      </c>
      <c r="R102" s="288">
        <v>62</v>
      </c>
      <c r="S102" s="288">
        <v>57</v>
      </c>
      <c r="T102" s="297" t="s">
        <v>562</v>
      </c>
      <c r="U102" s="285"/>
      <c r="V102" s="284"/>
      <c r="W102" s="284"/>
      <c r="X102" s="284"/>
    </row>
    <row r="103" spans="1:24" ht="23.25" hidden="1" customHeight="1" outlineLevel="1" thickTop="1" thickBot="1" x14ac:dyDescent="0.3">
      <c r="B103" s="2">
        <v>66</v>
      </c>
      <c r="C103" s="2">
        <v>61</v>
      </c>
      <c r="D103" s="352" t="s">
        <v>94</v>
      </c>
      <c r="E103" s="285"/>
      <c r="F103" s="284"/>
      <c r="G103" s="284"/>
      <c r="H103" s="284"/>
      <c r="J103" s="340">
        <v>66</v>
      </c>
      <c r="K103" s="340">
        <v>61</v>
      </c>
      <c r="L103" s="297" t="str">
        <f t="shared" si="113"/>
        <v>Господарський суд Хмельницької області</v>
      </c>
      <c r="M103" s="290">
        <f t="shared" si="114"/>
        <v>0</v>
      </c>
      <c r="N103" s="291">
        <f t="shared" si="115"/>
        <v>0</v>
      </c>
      <c r="O103" s="291">
        <f t="shared" si="116"/>
        <v>0</v>
      </c>
      <c r="P103" s="291">
        <f t="shared" si="117"/>
        <v>0</v>
      </c>
      <c r="R103" s="340">
        <v>63</v>
      </c>
      <c r="S103" s="340">
        <v>58</v>
      </c>
      <c r="T103" s="297" t="s">
        <v>563</v>
      </c>
      <c r="U103" s="285"/>
      <c r="V103" s="284"/>
      <c r="W103" s="284"/>
      <c r="X103" s="284"/>
    </row>
    <row r="104" spans="1:24" ht="23.25" hidden="1" customHeight="1" outlineLevel="1" thickTop="1" thickBot="1" x14ac:dyDescent="0.3">
      <c r="B104" s="2">
        <v>67</v>
      </c>
      <c r="C104" s="2">
        <v>62</v>
      </c>
      <c r="D104" s="295" t="s">
        <v>95</v>
      </c>
      <c r="E104" s="285"/>
      <c r="F104" s="284"/>
      <c r="G104" s="284"/>
      <c r="H104" s="284"/>
      <c r="J104" s="340">
        <v>67</v>
      </c>
      <c r="K104" s="340">
        <v>62</v>
      </c>
      <c r="L104" s="297" t="str">
        <f t="shared" si="113"/>
        <v>Господарський суд Черкаської області</v>
      </c>
      <c r="M104" s="290">
        <f t="shared" si="114"/>
        <v>0</v>
      </c>
      <c r="N104" s="291">
        <f t="shared" si="115"/>
        <v>0</v>
      </c>
      <c r="O104" s="291">
        <f t="shared" si="116"/>
        <v>0</v>
      </c>
      <c r="P104" s="291">
        <f t="shared" si="117"/>
        <v>0</v>
      </c>
      <c r="R104" s="288">
        <v>64</v>
      </c>
      <c r="S104" s="340">
        <v>59</v>
      </c>
      <c r="T104" s="297" t="s">
        <v>564</v>
      </c>
      <c r="U104" s="285"/>
      <c r="V104" s="284"/>
      <c r="W104" s="284"/>
      <c r="X104" s="284"/>
    </row>
    <row r="105" spans="1:24" ht="23.25" hidden="1" customHeight="1" outlineLevel="1" thickTop="1" thickBot="1" x14ac:dyDescent="0.3">
      <c r="B105" s="2">
        <v>68</v>
      </c>
      <c r="C105" s="2">
        <v>63</v>
      </c>
      <c r="D105" s="352" t="s">
        <v>96</v>
      </c>
      <c r="E105" s="285"/>
      <c r="F105" s="284"/>
      <c r="G105" s="284"/>
      <c r="H105" s="284"/>
      <c r="J105" s="340">
        <v>68</v>
      </c>
      <c r="K105" s="340">
        <v>63</v>
      </c>
      <c r="L105" s="297" t="str">
        <f t="shared" si="113"/>
        <v>Господарський суд Чернівецької області</v>
      </c>
      <c r="M105" s="294">
        <f t="shared" si="114"/>
        <v>0</v>
      </c>
      <c r="N105" s="339">
        <f t="shared" si="115"/>
        <v>0</v>
      </c>
      <c r="O105" s="339">
        <f t="shared" si="116"/>
        <v>0</v>
      </c>
      <c r="P105" s="339">
        <f t="shared" si="117"/>
        <v>0</v>
      </c>
      <c r="R105" s="340">
        <v>65</v>
      </c>
      <c r="S105" s="288">
        <v>60</v>
      </c>
      <c r="T105" s="297" t="s">
        <v>565</v>
      </c>
      <c r="U105" s="285"/>
      <c r="V105" s="284"/>
      <c r="W105" s="284"/>
      <c r="X105" s="284"/>
    </row>
    <row r="106" spans="1:24" ht="23.25" hidden="1" customHeight="1" outlineLevel="1" thickTop="1" thickBot="1" x14ac:dyDescent="0.3">
      <c r="B106" s="2">
        <v>69</v>
      </c>
      <c r="C106" s="2">
        <v>64</v>
      </c>
      <c r="D106" s="352" t="s">
        <v>97</v>
      </c>
      <c r="E106" s="285"/>
      <c r="F106" s="284"/>
      <c r="G106" s="284"/>
      <c r="H106" s="284"/>
      <c r="J106" s="340">
        <v>69</v>
      </c>
      <c r="K106" s="340">
        <v>64</v>
      </c>
      <c r="L106" s="297" t="str">
        <f t="shared" si="113"/>
        <v>Господарський суд Чернігівської області</v>
      </c>
      <c r="M106" s="290">
        <f t="shared" si="114"/>
        <v>0</v>
      </c>
      <c r="N106" s="291">
        <f t="shared" si="115"/>
        <v>0</v>
      </c>
      <c r="O106" s="291">
        <f t="shared" si="116"/>
        <v>0</v>
      </c>
      <c r="P106" s="291">
        <f t="shared" si="117"/>
        <v>0</v>
      </c>
      <c r="R106" s="288">
        <v>66</v>
      </c>
      <c r="S106" s="340">
        <v>61</v>
      </c>
      <c r="T106" s="297" t="s">
        <v>566</v>
      </c>
      <c r="U106" s="285"/>
      <c r="V106" s="284"/>
      <c r="W106" s="284"/>
      <c r="X106" s="284"/>
    </row>
    <row r="107" spans="1:24" ht="23.25" customHeight="1" collapsed="1" thickTop="1" thickBot="1" x14ac:dyDescent="0.3">
      <c r="B107" s="2">
        <v>70</v>
      </c>
      <c r="C107" s="2">
        <v>65</v>
      </c>
      <c r="D107" s="352" t="s">
        <v>86</v>
      </c>
      <c r="E107" s="285"/>
      <c r="F107" s="284"/>
      <c r="G107" s="284"/>
      <c r="H107" s="284"/>
      <c r="J107" s="340">
        <v>70</v>
      </c>
      <c r="K107" s="340">
        <v>65</v>
      </c>
      <c r="L107" s="297" t="str">
        <f t="shared" si="113"/>
        <v>Господарський суд міста Києва</v>
      </c>
      <c r="M107" s="290">
        <f t="shared" si="114"/>
        <v>0</v>
      </c>
      <c r="N107" s="291">
        <f t="shared" si="115"/>
        <v>0</v>
      </c>
      <c r="O107" s="291">
        <f t="shared" si="116"/>
        <v>0</v>
      </c>
      <c r="P107" s="291">
        <f t="shared" si="117"/>
        <v>0</v>
      </c>
      <c r="R107" s="340">
        <v>67</v>
      </c>
      <c r="S107" s="340">
        <v>62</v>
      </c>
      <c r="T107" s="297" t="s">
        <v>567</v>
      </c>
      <c r="U107" s="285"/>
      <c r="V107" s="284"/>
      <c r="W107" s="284"/>
      <c r="X107" s="284"/>
    </row>
    <row r="108" spans="1:24" ht="23.25" customHeight="1" thickTop="1" thickBot="1" x14ac:dyDescent="0.3">
      <c r="B108" s="314">
        <v>71</v>
      </c>
      <c r="C108" s="314"/>
      <c r="D108" s="360" t="s">
        <v>568</v>
      </c>
      <c r="E108" s="317"/>
      <c r="F108" s="316"/>
      <c r="G108" s="316"/>
      <c r="H108" s="316"/>
      <c r="J108" s="314">
        <v>71</v>
      </c>
      <c r="K108" s="314"/>
      <c r="L108" s="361" t="str">
        <f t="shared" si="113"/>
        <v>Господарський суд міста Севастополя</v>
      </c>
      <c r="M108" s="321">
        <f t="shared" si="114"/>
        <v>0</v>
      </c>
      <c r="N108" s="321">
        <f t="shared" si="115"/>
        <v>0</v>
      </c>
      <c r="O108" s="321">
        <f t="shared" si="116"/>
        <v>0</v>
      </c>
      <c r="P108" s="321">
        <f t="shared" si="117"/>
        <v>0</v>
      </c>
      <c r="R108" s="314">
        <v>68</v>
      </c>
      <c r="S108" s="314"/>
      <c r="T108" s="361" t="s">
        <v>569</v>
      </c>
      <c r="U108" s="362"/>
      <c r="V108" s="362"/>
      <c r="W108" s="362"/>
      <c r="X108" s="362"/>
    </row>
    <row r="109" spans="1:24" ht="23.25" customHeight="1" thickTop="1" thickBot="1" x14ac:dyDescent="0.3">
      <c r="A109" s="363"/>
      <c r="B109" s="272">
        <v>72</v>
      </c>
      <c r="C109" s="272"/>
      <c r="D109" s="364" t="s">
        <v>570</v>
      </c>
      <c r="E109" s="275"/>
      <c r="F109" s="274"/>
      <c r="G109" s="274"/>
      <c r="H109" s="274"/>
      <c r="J109" s="277">
        <v>72</v>
      </c>
      <c r="K109" s="277"/>
      <c r="L109" s="281" t="str">
        <f t="shared" si="113"/>
        <v>Окружний адміністративний суд Автономної Республіки Крим</v>
      </c>
      <c r="M109" s="365">
        <f t="shared" si="114"/>
        <v>0</v>
      </c>
      <c r="N109" s="365">
        <f t="shared" si="115"/>
        <v>0</v>
      </c>
      <c r="O109" s="365">
        <f t="shared" si="116"/>
        <v>0</v>
      </c>
      <c r="P109" s="365">
        <f t="shared" si="117"/>
        <v>0</v>
      </c>
      <c r="Q109" s="363"/>
      <c r="R109" s="277">
        <v>69</v>
      </c>
      <c r="S109" s="277"/>
      <c r="T109" s="281" t="s">
        <v>570</v>
      </c>
      <c r="U109" s="279"/>
      <c r="V109" s="279"/>
      <c r="W109" s="279"/>
      <c r="X109" s="279"/>
    </row>
    <row r="110" spans="1:24" ht="23.25" customHeight="1" thickTop="1" thickBot="1" x14ac:dyDescent="0.3">
      <c r="A110" s="363"/>
      <c r="B110" s="2">
        <v>73</v>
      </c>
      <c r="C110" s="2">
        <v>66</v>
      </c>
      <c r="D110" s="352" t="s">
        <v>100</v>
      </c>
      <c r="E110" s="285"/>
      <c r="F110" s="284"/>
      <c r="G110" s="284"/>
      <c r="H110" s="284"/>
      <c r="J110" s="340">
        <v>73</v>
      </c>
      <c r="K110" s="340">
        <v>66</v>
      </c>
      <c r="L110" s="297" t="str">
        <f t="shared" si="113"/>
        <v>Вінницький окружний адміністративний суд</v>
      </c>
      <c r="M110" s="366">
        <f t="shared" si="114"/>
        <v>0</v>
      </c>
      <c r="N110" s="291">
        <f t="shared" si="115"/>
        <v>0</v>
      </c>
      <c r="O110" s="291">
        <f t="shared" si="116"/>
        <v>0</v>
      </c>
      <c r="P110" s="291">
        <f t="shared" si="117"/>
        <v>0</v>
      </c>
      <c r="Q110" s="363"/>
      <c r="R110" s="340">
        <v>70</v>
      </c>
      <c r="S110" s="340">
        <v>63</v>
      </c>
      <c r="T110" s="297" t="s">
        <v>100</v>
      </c>
      <c r="U110" s="285"/>
      <c r="V110" s="284"/>
      <c r="W110" s="284"/>
      <c r="X110" s="284"/>
    </row>
    <row r="111" spans="1:24" ht="16.5" hidden="1" customHeight="1" outlineLevel="1" thickTop="1" thickBot="1" x14ac:dyDescent="0.3">
      <c r="A111" s="363"/>
      <c r="B111" s="2">
        <v>74</v>
      </c>
      <c r="C111" s="2">
        <v>67</v>
      </c>
      <c r="D111" s="352" t="s">
        <v>101</v>
      </c>
      <c r="E111" s="285"/>
      <c r="F111" s="284"/>
      <c r="G111" s="284"/>
      <c r="H111" s="284"/>
      <c r="J111" s="340">
        <v>74</v>
      </c>
      <c r="K111" s="340">
        <v>67</v>
      </c>
      <c r="L111" s="297" t="str">
        <f t="shared" si="113"/>
        <v>Волинський окружний адміністративний суд</v>
      </c>
      <c r="M111" s="366">
        <f t="shared" si="114"/>
        <v>0</v>
      </c>
      <c r="N111" s="291">
        <f t="shared" si="115"/>
        <v>0</v>
      </c>
      <c r="O111" s="291">
        <f t="shared" si="116"/>
        <v>0</v>
      </c>
      <c r="P111" s="291">
        <f t="shared" si="117"/>
        <v>0</v>
      </c>
      <c r="Q111" s="363"/>
      <c r="R111" s="340">
        <v>71</v>
      </c>
      <c r="S111" s="340">
        <v>64</v>
      </c>
      <c r="T111" s="297" t="s">
        <v>101</v>
      </c>
      <c r="U111" s="285"/>
      <c r="V111" s="284"/>
      <c r="W111" s="284"/>
      <c r="X111" s="284"/>
    </row>
    <row r="112" spans="1:24" ht="31.5" hidden="1" customHeight="1" outlineLevel="1" thickTop="1" thickBot="1" x14ac:dyDescent="0.3">
      <c r="A112" s="363"/>
      <c r="B112" s="2">
        <v>75</v>
      </c>
      <c r="C112" s="2">
        <v>68</v>
      </c>
      <c r="D112" s="352" t="s">
        <v>102</v>
      </c>
      <c r="E112" s="285"/>
      <c r="F112" s="284"/>
      <c r="G112" s="284"/>
      <c r="H112" s="284"/>
      <c r="J112" s="340">
        <v>75</v>
      </c>
      <c r="K112" s="340">
        <v>68</v>
      </c>
      <c r="L112" s="293" t="str">
        <f t="shared" si="113"/>
        <v>Дніпропетровський окружний адміністративний суд</v>
      </c>
      <c r="M112" s="366">
        <f t="shared" si="114"/>
        <v>0</v>
      </c>
      <c r="N112" s="291">
        <f t="shared" si="115"/>
        <v>0</v>
      </c>
      <c r="O112" s="291">
        <f t="shared" si="116"/>
        <v>0</v>
      </c>
      <c r="P112" s="291">
        <f t="shared" si="117"/>
        <v>0</v>
      </c>
      <c r="Q112" s="363"/>
      <c r="R112" s="340">
        <v>72</v>
      </c>
      <c r="S112" s="340">
        <v>65</v>
      </c>
      <c r="T112" s="297" t="s">
        <v>102</v>
      </c>
      <c r="U112" s="285"/>
      <c r="V112" s="284"/>
      <c r="W112" s="284"/>
      <c r="X112" s="284"/>
    </row>
    <row r="113" spans="1:24" ht="16.5" hidden="1" customHeight="1" outlineLevel="1" thickTop="1" thickBot="1" x14ac:dyDescent="0.3">
      <c r="A113" s="363"/>
      <c r="B113" s="2">
        <v>76</v>
      </c>
      <c r="C113" s="2">
        <v>69</v>
      </c>
      <c r="D113" s="352" t="s">
        <v>103</v>
      </c>
      <c r="E113" s="285"/>
      <c r="F113" s="284"/>
      <c r="G113" s="284"/>
      <c r="H113" s="284"/>
      <c r="J113" s="340">
        <v>76</v>
      </c>
      <c r="K113" s="340">
        <v>69</v>
      </c>
      <c r="L113" s="297" t="str">
        <f t="shared" si="113"/>
        <v>Донецький окружний адміністративний суд</v>
      </c>
      <c r="M113" s="366">
        <f t="shared" si="114"/>
        <v>0</v>
      </c>
      <c r="N113" s="291">
        <f t="shared" si="115"/>
        <v>0</v>
      </c>
      <c r="O113" s="291">
        <f t="shared" si="116"/>
        <v>0</v>
      </c>
      <c r="P113" s="291">
        <f t="shared" si="117"/>
        <v>0</v>
      </c>
      <c r="Q113" s="363"/>
      <c r="R113" s="340">
        <v>73</v>
      </c>
      <c r="S113" s="340">
        <v>66</v>
      </c>
      <c r="T113" s="297" t="s">
        <v>103</v>
      </c>
      <c r="U113" s="285"/>
      <c r="V113" s="284"/>
      <c r="W113" s="284"/>
      <c r="X113" s="284"/>
    </row>
    <row r="114" spans="1:24" ht="16.5" hidden="1" customHeight="1" outlineLevel="1" thickTop="1" thickBot="1" x14ac:dyDescent="0.3">
      <c r="A114" s="363"/>
      <c r="B114" s="2">
        <v>77</v>
      </c>
      <c r="C114" s="2">
        <v>70</v>
      </c>
      <c r="D114" s="352" t="s">
        <v>104</v>
      </c>
      <c r="E114" s="285"/>
      <c r="F114" s="284"/>
      <c r="G114" s="284"/>
      <c r="H114" s="284"/>
      <c r="J114" s="340">
        <v>77</v>
      </c>
      <c r="K114" s="340">
        <v>70</v>
      </c>
      <c r="L114" s="297" t="str">
        <f t="shared" ref="L114:L135" si="118">D114</f>
        <v>Житомирський окружний адміністративний суд</v>
      </c>
      <c r="M114" s="366">
        <f t="shared" ref="M114:M135" si="119">E114</f>
        <v>0</v>
      </c>
      <c r="N114" s="291">
        <f t="shared" ref="N114:N135" si="120">F114</f>
        <v>0</v>
      </c>
      <c r="O114" s="291">
        <f t="shared" ref="O114:O135" si="121">G114</f>
        <v>0</v>
      </c>
      <c r="P114" s="291">
        <f t="shared" ref="P114:P135" si="122">H114</f>
        <v>0</v>
      </c>
      <c r="Q114" s="363"/>
      <c r="R114" s="340">
        <v>74</v>
      </c>
      <c r="S114" s="340">
        <v>67</v>
      </c>
      <c r="T114" s="297" t="s">
        <v>104</v>
      </c>
      <c r="U114" s="285"/>
      <c r="V114" s="284"/>
      <c r="W114" s="284"/>
      <c r="X114" s="284"/>
    </row>
    <row r="115" spans="1:24" ht="16.5" hidden="1" customHeight="1" outlineLevel="1" thickTop="1" thickBot="1" x14ac:dyDescent="0.3">
      <c r="A115" s="363"/>
      <c r="B115" s="2">
        <v>78</v>
      </c>
      <c r="C115" s="2">
        <v>71</v>
      </c>
      <c r="D115" s="352" t="s">
        <v>105</v>
      </c>
      <c r="E115" s="285"/>
      <c r="F115" s="284"/>
      <c r="G115" s="284"/>
      <c r="H115" s="284"/>
      <c r="J115" s="340">
        <v>78</v>
      </c>
      <c r="K115" s="340">
        <v>71</v>
      </c>
      <c r="L115" s="297" t="str">
        <f t="shared" si="118"/>
        <v>Закарпатський окружний адміністративний суд</v>
      </c>
      <c r="M115" s="367">
        <f t="shared" si="119"/>
        <v>0</v>
      </c>
      <c r="N115" s="339">
        <f t="shared" si="120"/>
        <v>0</v>
      </c>
      <c r="O115" s="339">
        <f t="shared" si="121"/>
        <v>0</v>
      </c>
      <c r="P115" s="339">
        <f t="shared" si="122"/>
        <v>0</v>
      </c>
      <c r="Q115" s="363"/>
      <c r="R115" s="340">
        <v>75</v>
      </c>
      <c r="S115" s="340">
        <v>68</v>
      </c>
      <c r="T115" s="297" t="s">
        <v>105</v>
      </c>
      <c r="U115" s="285"/>
      <c r="V115" s="284"/>
      <c r="W115" s="284"/>
      <c r="X115" s="284"/>
    </row>
    <row r="116" spans="1:24" ht="16.5" hidden="1" customHeight="1" outlineLevel="1" thickTop="1" thickBot="1" x14ac:dyDescent="0.3">
      <c r="A116" s="363"/>
      <c r="B116" s="2">
        <v>79</v>
      </c>
      <c r="C116" s="2">
        <v>72</v>
      </c>
      <c r="D116" s="352" t="s">
        <v>106</v>
      </c>
      <c r="E116" s="285"/>
      <c r="F116" s="284"/>
      <c r="G116" s="284"/>
      <c r="H116" s="284"/>
      <c r="J116" s="340">
        <v>79</v>
      </c>
      <c r="K116" s="340">
        <v>72</v>
      </c>
      <c r="L116" s="297" t="str">
        <f t="shared" si="118"/>
        <v>Запорізький окружний адміністративний суд</v>
      </c>
      <c r="M116" s="366">
        <f t="shared" si="119"/>
        <v>0</v>
      </c>
      <c r="N116" s="291">
        <f t="shared" si="120"/>
        <v>0</v>
      </c>
      <c r="O116" s="291">
        <f t="shared" si="121"/>
        <v>0</v>
      </c>
      <c r="P116" s="291">
        <f t="shared" si="122"/>
        <v>0</v>
      </c>
      <c r="Q116" s="363"/>
      <c r="R116" s="340">
        <v>76</v>
      </c>
      <c r="S116" s="340">
        <v>69</v>
      </c>
      <c r="T116" s="297" t="s">
        <v>106</v>
      </c>
      <c r="U116" s="285"/>
      <c r="V116" s="284"/>
      <c r="W116" s="284"/>
      <c r="X116" s="284"/>
    </row>
    <row r="117" spans="1:24" ht="31.5" hidden="1" customHeight="1" outlineLevel="1" thickTop="1" thickBot="1" x14ac:dyDescent="0.3">
      <c r="A117" s="363"/>
      <c r="B117" s="2">
        <v>80</v>
      </c>
      <c r="C117" s="2">
        <v>73</v>
      </c>
      <c r="D117" s="352" t="s">
        <v>107</v>
      </c>
      <c r="E117" s="285"/>
      <c r="F117" s="284"/>
      <c r="G117" s="284"/>
      <c r="H117" s="284"/>
      <c r="J117" s="340">
        <v>80</v>
      </c>
      <c r="K117" s="340">
        <v>73</v>
      </c>
      <c r="L117" s="297" t="str">
        <f t="shared" si="118"/>
        <v>Івано-Франківський окружний адміністративний суд</v>
      </c>
      <c r="M117" s="367">
        <f t="shared" si="119"/>
        <v>0</v>
      </c>
      <c r="N117" s="339">
        <f t="shared" si="120"/>
        <v>0</v>
      </c>
      <c r="O117" s="339">
        <f t="shared" si="121"/>
        <v>0</v>
      </c>
      <c r="P117" s="339">
        <f t="shared" si="122"/>
        <v>0</v>
      </c>
      <c r="Q117" s="363"/>
      <c r="R117" s="340">
        <v>77</v>
      </c>
      <c r="S117" s="340">
        <v>70</v>
      </c>
      <c r="T117" s="297" t="s">
        <v>107</v>
      </c>
      <c r="U117" s="285"/>
      <c r="V117" s="284"/>
      <c r="W117" s="284"/>
      <c r="X117" s="284"/>
    </row>
    <row r="118" spans="1:24" ht="16.5" hidden="1" customHeight="1" outlineLevel="1" thickTop="1" thickBot="1" x14ac:dyDescent="0.3">
      <c r="A118" s="363"/>
      <c r="B118" s="2">
        <v>81</v>
      </c>
      <c r="C118" s="2">
        <v>74</v>
      </c>
      <c r="D118" s="352" t="s">
        <v>108</v>
      </c>
      <c r="E118" s="285"/>
      <c r="F118" s="284"/>
      <c r="G118" s="284"/>
      <c r="H118" s="284"/>
      <c r="J118" s="340">
        <v>81</v>
      </c>
      <c r="K118" s="340">
        <v>74</v>
      </c>
      <c r="L118" s="297" t="str">
        <f t="shared" si="118"/>
        <v>Київський окружний адміністративний суд</v>
      </c>
      <c r="M118" s="366">
        <f t="shared" si="119"/>
        <v>0</v>
      </c>
      <c r="N118" s="291">
        <f t="shared" si="120"/>
        <v>0</v>
      </c>
      <c r="O118" s="291">
        <f t="shared" si="121"/>
        <v>0</v>
      </c>
      <c r="P118" s="291">
        <f t="shared" si="122"/>
        <v>0</v>
      </c>
      <c r="Q118" s="363"/>
      <c r="R118" s="340">
        <v>78</v>
      </c>
      <c r="S118" s="340">
        <v>71</v>
      </c>
      <c r="T118" s="297" t="s">
        <v>108</v>
      </c>
      <c r="U118" s="285"/>
      <c r="V118" s="284"/>
      <c r="W118" s="284"/>
      <c r="X118" s="284"/>
    </row>
    <row r="119" spans="1:24" ht="31.5" hidden="1" customHeight="1" outlineLevel="1" thickTop="1" thickBot="1" x14ac:dyDescent="0.3">
      <c r="A119" s="363"/>
      <c r="B119" s="2">
        <v>82</v>
      </c>
      <c r="C119" s="2">
        <v>75</v>
      </c>
      <c r="D119" s="352" t="s">
        <v>109</v>
      </c>
      <c r="E119" s="285"/>
      <c r="F119" s="284"/>
      <c r="G119" s="284"/>
      <c r="H119" s="284"/>
      <c r="J119" s="340">
        <v>82</v>
      </c>
      <c r="K119" s="340">
        <v>75</v>
      </c>
      <c r="L119" s="297" t="str">
        <f t="shared" si="118"/>
        <v>Кіровоградський окружний адміністративний суд</v>
      </c>
      <c r="M119" s="366">
        <f t="shared" si="119"/>
        <v>0</v>
      </c>
      <c r="N119" s="291">
        <f t="shared" si="120"/>
        <v>0</v>
      </c>
      <c r="O119" s="291">
        <f t="shared" si="121"/>
        <v>0</v>
      </c>
      <c r="P119" s="291">
        <f t="shared" si="122"/>
        <v>0</v>
      </c>
      <c r="Q119" s="363"/>
      <c r="R119" s="340">
        <v>79</v>
      </c>
      <c r="S119" s="340">
        <v>72</v>
      </c>
      <c r="T119" s="297" t="s">
        <v>109</v>
      </c>
      <c r="U119" s="285"/>
      <c r="V119" s="284"/>
      <c r="W119" s="284"/>
      <c r="X119" s="284"/>
    </row>
    <row r="120" spans="1:24" ht="16.5" hidden="1" customHeight="1" outlineLevel="1" thickTop="1" thickBot="1" x14ac:dyDescent="0.3">
      <c r="A120" s="363"/>
      <c r="B120" s="2">
        <v>83</v>
      </c>
      <c r="C120" s="2">
        <v>76</v>
      </c>
      <c r="D120" s="352" t="s">
        <v>110</v>
      </c>
      <c r="E120" s="285"/>
      <c r="F120" s="284"/>
      <c r="G120" s="284"/>
      <c r="H120" s="284"/>
      <c r="J120" s="340">
        <v>83</v>
      </c>
      <c r="K120" s="340">
        <v>76</v>
      </c>
      <c r="L120" s="297" t="str">
        <f t="shared" si="118"/>
        <v>Луганський окружний адміністративний суд</v>
      </c>
      <c r="M120" s="366">
        <f t="shared" si="119"/>
        <v>0</v>
      </c>
      <c r="N120" s="291">
        <f t="shared" si="120"/>
        <v>0</v>
      </c>
      <c r="O120" s="291">
        <f t="shared" si="121"/>
        <v>0</v>
      </c>
      <c r="P120" s="291">
        <f t="shared" si="122"/>
        <v>0</v>
      </c>
      <c r="Q120" s="363"/>
      <c r="R120" s="340">
        <v>80</v>
      </c>
      <c r="S120" s="340">
        <v>73</v>
      </c>
      <c r="T120" s="297" t="s">
        <v>110</v>
      </c>
      <c r="U120" s="285"/>
      <c r="V120" s="284"/>
      <c r="W120" s="284"/>
      <c r="X120" s="284"/>
    </row>
    <row r="121" spans="1:24" ht="16.5" hidden="1" customHeight="1" outlineLevel="1" thickTop="1" thickBot="1" x14ac:dyDescent="0.3">
      <c r="A121" s="363"/>
      <c r="B121" s="2">
        <v>84</v>
      </c>
      <c r="C121" s="2">
        <v>77</v>
      </c>
      <c r="D121" s="352" t="s">
        <v>111</v>
      </c>
      <c r="E121" s="285"/>
      <c r="F121" s="284"/>
      <c r="G121" s="284"/>
      <c r="H121" s="284"/>
      <c r="J121" s="340">
        <v>84</v>
      </c>
      <c r="K121" s="340">
        <v>77</v>
      </c>
      <c r="L121" s="297" t="str">
        <f t="shared" si="118"/>
        <v>Львівський окружний адміністративний суд</v>
      </c>
      <c r="M121" s="366">
        <f t="shared" si="119"/>
        <v>0</v>
      </c>
      <c r="N121" s="291">
        <f t="shared" si="120"/>
        <v>0</v>
      </c>
      <c r="O121" s="291">
        <f t="shared" si="121"/>
        <v>0</v>
      </c>
      <c r="P121" s="291">
        <f t="shared" si="122"/>
        <v>0</v>
      </c>
      <c r="Q121" s="363"/>
      <c r="R121" s="340">
        <v>81</v>
      </c>
      <c r="S121" s="340">
        <v>74</v>
      </c>
      <c r="T121" s="297" t="s">
        <v>111</v>
      </c>
      <c r="U121" s="285"/>
      <c r="V121" s="284"/>
      <c r="W121" s="284"/>
      <c r="X121" s="284"/>
    </row>
    <row r="122" spans="1:24" ht="16.5" hidden="1" customHeight="1" outlineLevel="1" thickTop="1" thickBot="1" x14ac:dyDescent="0.3">
      <c r="A122" s="363"/>
      <c r="B122" s="2">
        <v>85</v>
      </c>
      <c r="C122" s="2">
        <v>78</v>
      </c>
      <c r="D122" s="352" t="s">
        <v>112</v>
      </c>
      <c r="E122" s="285"/>
      <c r="F122" s="284"/>
      <c r="G122" s="284"/>
      <c r="H122" s="284"/>
      <c r="J122" s="340">
        <v>85</v>
      </c>
      <c r="K122" s="340">
        <v>78</v>
      </c>
      <c r="L122" s="297" t="str">
        <f t="shared" si="118"/>
        <v>Миколаївський окружний адміністративний суд</v>
      </c>
      <c r="M122" s="366">
        <f t="shared" si="119"/>
        <v>0</v>
      </c>
      <c r="N122" s="291">
        <f t="shared" si="120"/>
        <v>0</v>
      </c>
      <c r="O122" s="291">
        <f t="shared" si="121"/>
        <v>0</v>
      </c>
      <c r="P122" s="291">
        <f t="shared" si="122"/>
        <v>0</v>
      </c>
      <c r="Q122" s="363"/>
      <c r="R122" s="340">
        <v>82</v>
      </c>
      <c r="S122" s="340">
        <v>75</v>
      </c>
      <c r="T122" s="297" t="s">
        <v>112</v>
      </c>
      <c r="U122" s="285"/>
      <c r="V122" s="284"/>
      <c r="W122" s="284"/>
      <c r="X122" s="284"/>
    </row>
    <row r="123" spans="1:24" ht="16.5" hidden="1" customHeight="1" outlineLevel="1" thickTop="1" thickBot="1" x14ac:dyDescent="0.3">
      <c r="A123" s="363"/>
      <c r="B123" s="2">
        <v>86</v>
      </c>
      <c r="C123" s="2">
        <v>79</v>
      </c>
      <c r="D123" s="352" t="s">
        <v>113</v>
      </c>
      <c r="E123" s="285"/>
      <c r="F123" s="284"/>
      <c r="G123" s="284"/>
      <c r="H123" s="284"/>
      <c r="J123" s="340">
        <v>86</v>
      </c>
      <c r="K123" s="340">
        <v>79</v>
      </c>
      <c r="L123" s="297" t="str">
        <f t="shared" si="118"/>
        <v>Одеський окружний адміністративний суд</v>
      </c>
      <c r="M123" s="367">
        <f t="shared" si="119"/>
        <v>0</v>
      </c>
      <c r="N123" s="339">
        <f t="shared" si="120"/>
        <v>0</v>
      </c>
      <c r="O123" s="339">
        <f t="shared" si="121"/>
        <v>0</v>
      </c>
      <c r="P123" s="339">
        <f t="shared" si="122"/>
        <v>0</v>
      </c>
      <c r="Q123" s="363"/>
      <c r="R123" s="340">
        <v>83</v>
      </c>
      <c r="S123" s="340">
        <v>76</v>
      </c>
      <c r="T123" s="297" t="s">
        <v>113</v>
      </c>
      <c r="U123" s="285"/>
      <c r="V123" s="284"/>
      <c r="W123" s="284"/>
      <c r="X123" s="284"/>
    </row>
    <row r="124" spans="1:24" ht="16.5" hidden="1" customHeight="1" outlineLevel="1" thickTop="1" thickBot="1" x14ac:dyDescent="0.3">
      <c r="A124" s="363"/>
      <c r="B124" s="2">
        <v>87</v>
      </c>
      <c r="C124" s="2">
        <v>80</v>
      </c>
      <c r="D124" s="352" t="s">
        <v>115</v>
      </c>
      <c r="E124" s="285"/>
      <c r="F124" s="284"/>
      <c r="G124" s="284"/>
      <c r="H124" s="284"/>
      <c r="J124" s="340">
        <v>87</v>
      </c>
      <c r="K124" s="340">
        <v>80</v>
      </c>
      <c r="L124" s="297" t="str">
        <f t="shared" si="118"/>
        <v>Полтавський окружний адміністративний суд</v>
      </c>
      <c r="M124" s="366">
        <f t="shared" si="119"/>
        <v>0</v>
      </c>
      <c r="N124" s="291">
        <f t="shared" si="120"/>
        <v>0</v>
      </c>
      <c r="O124" s="291">
        <f t="shared" si="121"/>
        <v>0</v>
      </c>
      <c r="P124" s="291">
        <f t="shared" si="122"/>
        <v>0</v>
      </c>
      <c r="Q124" s="363"/>
      <c r="R124" s="340">
        <v>84</v>
      </c>
      <c r="S124" s="340">
        <v>77</v>
      </c>
      <c r="T124" s="297" t="s">
        <v>115</v>
      </c>
      <c r="U124" s="285"/>
      <c r="V124" s="284"/>
      <c r="W124" s="284"/>
      <c r="X124" s="284"/>
    </row>
    <row r="125" spans="1:24" ht="16.5" hidden="1" customHeight="1" outlineLevel="1" thickTop="1" thickBot="1" x14ac:dyDescent="0.3">
      <c r="A125" s="363"/>
      <c r="B125" s="2">
        <v>88</v>
      </c>
      <c r="C125" s="2">
        <v>81</v>
      </c>
      <c r="D125" s="352" t="s">
        <v>116</v>
      </c>
      <c r="E125" s="285"/>
      <c r="F125" s="284"/>
      <c r="G125" s="284"/>
      <c r="H125" s="284"/>
      <c r="J125" s="340">
        <v>88</v>
      </c>
      <c r="K125" s="340">
        <v>81</v>
      </c>
      <c r="L125" s="297" t="str">
        <f t="shared" si="118"/>
        <v>Рівненський окружний адміністративний суд</v>
      </c>
      <c r="M125" s="367">
        <f t="shared" si="119"/>
        <v>0</v>
      </c>
      <c r="N125" s="339">
        <f t="shared" si="120"/>
        <v>0</v>
      </c>
      <c r="O125" s="339">
        <f t="shared" si="121"/>
        <v>0</v>
      </c>
      <c r="P125" s="339">
        <f t="shared" si="122"/>
        <v>0</v>
      </c>
      <c r="Q125" s="363"/>
      <c r="R125" s="340">
        <v>85</v>
      </c>
      <c r="S125" s="340">
        <v>78</v>
      </c>
      <c r="T125" s="297" t="s">
        <v>116</v>
      </c>
      <c r="U125" s="285"/>
      <c r="V125" s="284"/>
      <c r="W125" s="284"/>
      <c r="X125" s="284"/>
    </row>
    <row r="126" spans="1:24" ht="16.5" hidden="1" customHeight="1" outlineLevel="1" thickTop="1" thickBot="1" x14ac:dyDescent="0.3">
      <c r="A126" s="363"/>
      <c r="B126" s="2">
        <v>89</v>
      </c>
      <c r="C126" s="2">
        <v>82</v>
      </c>
      <c r="D126" s="352" t="s">
        <v>117</v>
      </c>
      <c r="E126" s="285"/>
      <c r="F126" s="284"/>
      <c r="G126" s="284"/>
      <c r="H126" s="284"/>
      <c r="J126" s="340">
        <v>89</v>
      </c>
      <c r="K126" s="340">
        <v>82</v>
      </c>
      <c r="L126" s="297" t="str">
        <f t="shared" si="118"/>
        <v>Сумський окружний адміністративний суд</v>
      </c>
      <c r="M126" s="366">
        <f t="shared" si="119"/>
        <v>0</v>
      </c>
      <c r="N126" s="291">
        <f t="shared" si="120"/>
        <v>0</v>
      </c>
      <c r="O126" s="291">
        <f t="shared" si="121"/>
        <v>0</v>
      </c>
      <c r="P126" s="291">
        <f t="shared" si="122"/>
        <v>0</v>
      </c>
      <c r="Q126" s="363"/>
      <c r="R126" s="340">
        <v>86</v>
      </c>
      <c r="S126" s="340">
        <v>79</v>
      </c>
      <c r="T126" s="297" t="s">
        <v>117</v>
      </c>
      <c r="U126" s="285"/>
      <c r="V126" s="284"/>
      <c r="W126" s="284"/>
      <c r="X126" s="284"/>
    </row>
    <row r="127" spans="1:24" ht="16.5" hidden="1" customHeight="1" outlineLevel="1" thickTop="1" thickBot="1" x14ac:dyDescent="0.3">
      <c r="A127" s="363"/>
      <c r="B127" s="2">
        <v>90</v>
      </c>
      <c r="C127" s="2">
        <v>83</v>
      </c>
      <c r="D127" s="352" t="s">
        <v>118</v>
      </c>
      <c r="E127" s="285"/>
      <c r="F127" s="284"/>
      <c r="G127" s="284"/>
      <c r="H127" s="284"/>
      <c r="J127" s="340">
        <v>90</v>
      </c>
      <c r="K127" s="340">
        <v>83</v>
      </c>
      <c r="L127" s="297" t="str">
        <f t="shared" si="118"/>
        <v>Тернопільський окружний адміністративний суд</v>
      </c>
      <c r="M127" s="367">
        <f t="shared" si="119"/>
        <v>0</v>
      </c>
      <c r="N127" s="339">
        <f t="shared" si="120"/>
        <v>0</v>
      </c>
      <c r="O127" s="339">
        <f t="shared" si="121"/>
        <v>0</v>
      </c>
      <c r="P127" s="339">
        <f t="shared" si="122"/>
        <v>0</v>
      </c>
      <c r="Q127" s="363"/>
      <c r="R127" s="340">
        <v>87</v>
      </c>
      <c r="S127" s="340">
        <v>80</v>
      </c>
      <c r="T127" s="297" t="s">
        <v>118</v>
      </c>
      <c r="U127" s="285"/>
      <c r="V127" s="284"/>
      <c r="W127" s="284"/>
      <c r="X127" s="284"/>
    </row>
    <row r="128" spans="1:24" ht="16.5" hidden="1" customHeight="1" outlineLevel="1" thickTop="1" thickBot="1" x14ac:dyDescent="0.3">
      <c r="A128" s="363"/>
      <c r="B128" s="2">
        <v>91</v>
      </c>
      <c r="C128" s="2">
        <v>84</v>
      </c>
      <c r="D128" s="352" t="s">
        <v>119</v>
      </c>
      <c r="E128" s="285"/>
      <c r="F128" s="284"/>
      <c r="G128" s="284"/>
      <c r="H128" s="284"/>
      <c r="J128" s="340">
        <v>91</v>
      </c>
      <c r="K128" s="340">
        <v>84</v>
      </c>
      <c r="L128" s="297" t="str">
        <f t="shared" si="118"/>
        <v>Харківський окружний адміністративний суд</v>
      </c>
      <c r="M128" s="366">
        <f t="shared" si="119"/>
        <v>0</v>
      </c>
      <c r="N128" s="291">
        <f t="shared" si="120"/>
        <v>0</v>
      </c>
      <c r="O128" s="291">
        <f t="shared" si="121"/>
        <v>0</v>
      </c>
      <c r="P128" s="291">
        <f t="shared" si="122"/>
        <v>0</v>
      </c>
      <c r="Q128" s="363"/>
      <c r="R128" s="340">
        <v>88</v>
      </c>
      <c r="S128" s="340">
        <v>81</v>
      </c>
      <c r="T128" s="297" t="s">
        <v>119</v>
      </c>
      <c r="U128" s="285"/>
      <c r="V128" s="284"/>
      <c r="W128" s="284"/>
      <c r="X128" s="284"/>
    </row>
    <row r="129" spans="1:24" ht="16.5" hidden="1" customHeight="1" outlineLevel="1" thickTop="1" thickBot="1" x14ac:dyDescent="0.3">
      <c r="A129" s="363"/>
      <c r="B129" s="2">
        <v>92</v>
      </c>
      <c r="C129" s="2">
        <v>85</v>
      </c>
      <c r="D129" s="352" t="s">
        <v>120</v>
      </c>
      <c r="E129" s="285"/>
      <c r="F129" s="284"/>
      <c r="G129" s="284"/>
      <c r="H129" s="284"/>
      <c r="J129" s="340">
        <v>92</v>
      </c>
      <c r="K129" s="340">
        <v>85</v>
      </c>
      <c r="L129" s="297" t="str">
        <f t="shared" si="118"/>
        <v>Херсонський окружний адміністративний суд</v>
      </c>
      <c r="M129" s="366">
        <f t="shared" si="119"/>
        <v>0</v>
      </c>
      <c r="N129" s="291">
        <f t="shared" si="120"/>
        <v>0</v>
      </c>
      <c r="O129" s="291">
        <f t="shared" si="121"/>
        <v>0</v>
      </c>
      <c r="P129" s="291">
        <f t="shared" si="122"/>
        <v>0</v>
      </c>
      <c r="Q129" s="363"/>
      <c r="R129" s="340">
        <v>89</v>
      </c>
      <c r="S129" s="340">
        <v>82</v>
      </c>
      <c r="T129" s="297" t="s">
        <v>120</v>
      </c>
      <c r="U129" s="285"/>
      <c r="V129" s="284"/>
      <c r="W129" s="284"/>
      <c r="X129" s="284"/>
    </row>
    <row r="130" spans="1:24" ht="16.5" hidden="1" customHeight="1" outlineLevel="1" thickTop="1" thickBot="1" x14ac:dyDescent="0.3">
      <c r="A130" s="363"/>
      <c r="B130" s="2">
        <v>93</v>
      </c>
      <c r="C130" s="2">
        <v>86</v>
      </c>
      <c r="D130" s="352" t="s">
        <v>121</v>
      </c>
      <c r="E130" s="285"/>
      <c r="F130" s="284"/>
      <c r="G130" s="284"/>
      <c r="H130" s="284"/>
      <c r="J130" s="340">
        <v>93</v>
      </c>
      <c r="K130" s="340">
        <v>86</v>
      </c>
      <c r="L130" s="297" t="str">
        <f t="shared" si="118"/>
        <v>Хмельницький окружний адміністративний суд</v>
      </c>
      <c r="M130" s="367">
        <f t="shared" si="119"/>
        <v>0</v>
      </c>
      <c r="N130" s="339">
        <f t="shared" si="120"/>
        <v>0</v>
      </c>
      <c r="O130" s="339">
        <f t="shared" si="121"/>
        <v>0</v>
      </c>
      <c r="P130" s="339">
        <f t="shared" si="122"/>
        <v>0</v>
      </c>
      <c r="Q130" s="363"/>
      <c r="R130" s="340">
        <v>90</v>
      </c>
      <c r="S130" s="340">
        <v>83</v>
      </c>
      <c r="T130" s="297" t="s">
        <v>121</v>
      </c>
      <c r="U130" s="285"/>
      <c r="V130" s="284"/>
      <c r="W130" s="284"/>
      <c r="X130" s="284"/>
    </row>
    <row r="131" spans="1:24" ht="16.5" hidden="1" customHeight="1" outlineLevel="1" thickTop="1" thickBot="1" x14ac:dyDescent="0.3">
      <c r="A131" s="363"/>
      <c r="B131" s="2">
        <v>94</v>
      </c>
      <c r="C131" s="2">
        <v>87</v>
      </c>
      <c r="D131" s="352" t="s">
        <v>122</v>
      </c>
      <c r="E131" s="285"/>
      <c r="F131" s="284"/>
      <c r="G131" s="284"/>
      <c r="H131" s="284"/>
      <c r="J131" s="340">
        <v>94</v>
      </c>
      <c r="K131" s="340">
        <v>87</v>
      </c>
      <c r="L131" s="297" t="str">
        <f t="shared" si="118"/>
        <v>Черкаський окружний адміністративний суд</v>
      </c>
      <c r="M131" s="366">
        <f t="shared" si="119"/>
        <v>0</v>
      </c>
      <c r="N131" s="291">
        <f t="shared" si="120"/>
        <v>0</v>
      </c>
      <c r="O131" s="291">
        <f t="shared" si="121"/>
        <v>0</v>
      </c>
      <c r="P131" s="291">
        <f t="shared" si="122"/>
        <v>0</v>
      </c>
      <c r="Q131" s="363"/>
      <c r="R131" s="340">
        <v>91</v>
      </c>
      <c r="S131" s="340">
        <v>84</v>
      </c>
      <c r="T131" s="297" t="s">
        <v>122</v>
      </c>
      <c r="U131" s="285"/>
      <c r="V131" s="284"/>
      <c r="W131" s="284"/>
      <c r="X131" s="284"/>
    </row>
    <row r="132" spans="1:24" ht="16.5" hidden="1" customHeight="1" outlineLevel="1" thickTop="1" thickBot="1" x14ac:dyDescent="0.3">
      <c r="A132" s="363"/>
      <c r="B132" s="2">
        <v>95</v>
      </c>
      <c r="C132" s="2">
        <v>88</v>
      </c>
      <c r="D132" s="352" t="s">
        <v>123</v>
      </c>
      <c r="E132" s="285"/>
      <c r="F132" s="284"/>
      <c r="G132" s="284"/>
      <c r="H132" s="284"/>
      <c r="J132" s="340">
        <v>95</v>
      </c>
      <c r="K132" s="340">
        <v>88</v>
      </c>
      <c r="L132" s="297" t="str">
        <f t="shared" si="118"/>
        <v>Чернівецький окружний адміністративний суд</v>
      </c>
      <c r="M132" s="367">
        <f t="shared" si="119"/>
        <v>0</v>
      </c>
      <c r="N132" s="339">
        <f t="shared" si="120"/>
        <v>0</v>
      </c>
      <c r="O132" s="339">
        <f t="shared" si="121"/>
        <v>0</v>
      </c>
      <c r="P132" s="339">
        <f t="shared" si="122"/>
        <v>0</v>
      </c>
      <c r="Q132" s="363"/>
      <c r="R132" s="340">
        <v>92</v>
      </c>
      <c r="S132" s="340">
        <v>85</v>
      </c>
      <c r="T132" s="297" t="s">
        <v>123</v>
      </c>
      <c r="U132" s="285"/>
      <c r="V132" s="284"/>
      <c r="W132" s="284"/>
      <c r="X132" s="284"/>
    </row>
    <row r="133" spans="1:24" ht="16.5" hidden="1" customHeight="1" outlineLevel="1" thickTop="1" thickBot="1" x14ac:dyDescent="0.3">
      <c r="A133" s="363"/>
      <c r="B133" s="2">
        <v>96</v>
      </c>
      <c r="C133" s="2">
        <v>89</v>
      </c>
      <c r="D133" s="352" t="s">
        <v>124</v>
      </c>
      <c r="E133" s="285"/>
      <c r="F133" s="284"/>
      <c r="G133" s="284"/>
      <c r="H133" s="284"/>
      <c r="J133" s="340">
        <v>96</v>
      </c>
      <c r="K133" s="340">
        <v>89</v>
      </c>
      <c r="L133" s="297" t="str">
        <f t="shared" si="118"/>
        <v>Чернігівський окружний адміністративний суд</v>
      </c>
      <c r="M133" s="366">
        <f t="shared" si="119"/>
        <v>0</v>
      </c>
      <c r="N133" s="291">
        <f t="shared" si="120"/>
        <v>0</v>
      </c>
      <c r="O133" s="291">
        <f t="shared" si="121"/>
        <v>0</v>
      </c>
      <c r="P133" s="291">
        <f t="shared" si="122"/>
        <v>0</v>
      </c>
      <c r="Q133" s="363"/>
      <c r="R133" s="340">
        <v>93</v>
      </c>
      <c r="S133" s="340">
        <v>86</v>
      </c>
      <c r="T133" s="297" t="s">
        <v>124</v>
      </c>
      <c r="U133" s="285"/>
      <c r="V133" s="284"/>
      <c r="W133" s="284"/>
      <c r="X133" s="284"/>
    </row>
    <row r="134" spans="1:24" ht="16.5" collapsed="1" thickTop="1" thickBot="1" x14ac:dyDescent="0.3">
      <c r="A134" s="363"/>
      <c r="B134" s="2">
        <v>97</v>
      </c>
      <c r="C134" s="2">
        <v>90</v>
      </c>
      <c r="D134" s="352" t="s">
        <v>114</v>
      </c>
      <c r="E134" s="285"/>
      <c r="F134" s="284"/>
      <c r="G134" s="284"/>
      <c r="H134" s="284"/>
      <c r="J134" s="340">
        <v>97</v>
      </c>
      <c r="K134" s="340">
        <v>90</v>
      </c>
      <c r="L134" s="297" t="str">
        <f t="shared" si="118"/>
        <v>Окружний адміністративний суд міста Києва</v>
      </c>
      <c r="M134" s="366">
        <f t="shared" si="119"/>
        <v>0</v>
      </c>
      <c r="N134" s="291">
        <f t="shared" si="120"/>
        <v>0</v>
      </c>
      <c r="O134" s="291">
        <f t="shared" si="121"/>
        <v>0</v>
      </c>
      <c r="P134" s="291">
        <f t="shared" si="122"/>
        <v>0</v>
      </c>
      <c r="Q134" s="363"/>
      <c r="R134" s="340">
        <v>94</v>
      </c>
      <c r="S134" s="340">
        <v>87</v>
      </c>
      <c r="T134" s="297" t="s">
        <v>114</v>
      </c>
      <c r="U134" s="285"/>
      <c r="V134" s="284"/>
      <c r="W134" s="284"/>
      <c r="X134" s="284"/>
    </row>
    <row r="135" spans="1:24" ht="21.75" customHeight="1" thickTop="1" thickBot="1" x14ac:dyDescent="0.3">
      <c r="A135" s="363"/>
      <c r="B135" s="314">
        <v>98</v>
      </c>
      <c r="C135" s="314"/>
      <c r="D135" s="360" t="s">
        <v>571</v>
      </c>
      <c r="E135" s="317"/>
      <c r="F135" s="316"/>
      <c r="G135" s="316"/>
      <c r="H135" s="316"/>
      <c r="J135" s="318">
        <v>98</v>
      </c>
      <c r="K135" s="318"/>
      <c r="L135" s="361" t="str">
        <f t="shared" si="118"/>
        <v>Окружний адміністративний суд міста Севастополя</v>
      </c>
      <c r="M135" s="321">
        <f t="shared" si="119"/>
        <v>0</v>
      </c>
      <c r="N135" s="321">
        <f t="shared" si="120"/>
        <v>0</v>
      </c>
      <c r="O135" s="321">
        <f t="shared" si="121"/>
        <v>0</v>
      </c>
      <c r="P135" s="321">
        <f t="shared" si="122"/>
        <v>0</v>
      </c>
      <c r="Q135" s="363"/>
      <c r="R135" s="318">
        <v>95</v>
      </c>
      <c r="S135" s="318"/>
      <c r="T135" s="361" t="s">
        <v>571</v>
      </c>
      <c r="U135" s="362"/>
      <c r="V135" s="362"/>
      <c r="W135" s="362"/>
      <c r="X135" s="362"/>
    </row>
    <row r="136" spans="1:24" ht="21.75" customHeight="1" thickTop="1" x14ac:dyDescent="0.25">
      <c r="B136" s="272">
        <v>99</v>
      </c>
      <c r="C136" s="272"/>
      <c r="D136" s="364" t="s">
        <v>572</v>
      </c>
      <c r="E136" s="371"/>
      <c r="F136" s="370"/>
      <c r="G136" s="370"/>
      <c r="H136" s="370"/>
      <c r="J136" s="272">
        <v>99</v>
      </c>
      <c r="K136" s="272"/>
      <c r="L136" s="364" t="str">
        <f>D137</f>
        <v>Армянський міський суд Автономної Республіки Крим</v>
      </c>
      <c r="M136" s="370">
        <f>E137</f>
        <v>0</v>
      </c>
      <c r="N136" s="370">
        <f>F137</f>
        <v>0</v>
      </c>
      <c r="O136" s="370">
        <f>G137</f>
        <v>0</v>
      </c>
      <c r="P136" s="370">
        <f>H137</f>
        <v>0</v>
      </c>
      <c r="R136" s="272">
        <v>96</v>
      </c>
      <c r="S136" s="272"/>
      <c r="T136" s="372" t="s">
        <v>573</v>
      </c>
      <c r="U136" s="274"/>
      <c r="V136" s="274"/>
      <c r="W136" s="274"/>
      <c r="X136" s="274"/>
    </row>
    <row r="137" spans="1:24" ht="21.75" customHeight="1" thickBot="1" x14ac:dyDescent="0.3">
      <c r="B137" s="373">
        <v>100</v>
      </c>
      <c r="C137" s="373"/>
      <c r="D137" s="374" t="s">
        <v>574</v>
      </c>
      <c r="E137" s="376"/>
      <c r="F137" s="375"/>
      <c r="G137" s="375"/>
      <c r="H137" s="375"/>
      <c r="J137" s="334">
        <v>100</v>
      </c>
      <c r="K137" s="334"/>
      <c r="L137" s="377" t="str">
        <f>D145</f>
        <v>Красноперекопський міськрайонний суд Автономної Республіки Крим</v>
      </c>
      <c r="M137" s="378">
        <f>E145</f>
        <v>0</v>
      </c>
      <c r="N137" s="378">
        <f>F145</f>
        <v>0</v>
      </c>
      <c r="O137" s="378">
        <f>G145</f>
        <v>0</v>
      </c>
      <c r="P137" s="378">
        <f>H145</f>
        <v>0</v>
      </c>
      <c r="R137" s="287"/>
      <c r="S137" s="287"/>
      <c r="T137" s="379"/>
      <c r="U137" s="310"/>
      <c r="V137" s="310"/>
      <c r="W137" s="310"/>
      <c r="X137" s="310"/>
    </row>
    <row r="138" spans="1:24" ht="21.75" customHeight="1" thickTop="1" x14ac:dyDescent="0.25">
      <c r="B138" s="373">
        <v>101</v>
      </c>
      <c r="C138" s="373"/>
      <c r="D138" s="374" t="s">
        <v>575</v>
      </c>
      <c r="E138" s="376"/>
      <c r="F138" s="375"/>
      <c r="G138" s="375"/>
      <c r="H138" s="375"/>
      <c r="J138" s="272">
        <v>101</v>
      </c>
      <c r="K138" s="272"/>
      <c r="L138" s="380" t="str">
        <f>D140</f>
        <v>Джанкойський міськрайонний суд Автономної Республіки Крим</v>
      </c>
      <c r="M138" s="370">
        <f>E140</f>
        <v>0</v>
      </c>
      <c r="N138" s="370">
        <f>F140</f>
        <v>0</v>
      </c>
      <c r="O138" s="370">
        <f>G140</f>
        <v>0</v>
      </c>
      <c r="P138" s="370">
        <f>H140</f>
        <v>0</v>
      </c>
      <c r="R138" s="272">
        <v>97</v>
      </c>
      <c r="S138" s="272"/>
      <c r="T138" s="372" t="s">
        <v>576</v>
      </c>
      <c r="U138" s="381"/>
      <c r="V138" s="381"/>
      <c r="W138" s="381"/>
      <c r="X138" s="381"/>
    </row>
    <row r="139" spans="1:24" ht="21.75" hidden="1" customHeight="1" outlineLevel="1" x14ac:dyDescent="0.25">
      <c r="B139" s="373">
        <v>102</v>
      </c>
      <c r="C139" s="373"/>
      <c r="D139" s="374" t="s">
        <v>577</v>
      </c>
      <c r="E139" s="376"/>
      <c r="F139" s="375"/>
      <c r="G139" s="375"/>
      <c r="H139" s="375"/>
      <c r="J139" s="373">
        <v>102</v>
      </c>
      <c r="K139" s="373"/>
      <c r="L139" s="382" t="str">
        <f>D144</f>
        <v>Красногвардійський районний суд Автономної Республіки Крим</v>
      </c>
      <c r="M139" s="375">
        <f>E144</f>
        <v>0</v>
      </c>
      <c r="N139" s="375">
        <f>F144</f>
        <v>0</v>
      </c>
      <c r="O139" s="375">
        <f>G144</f>
        <v>0</v>
      </c>
      <c r="P139" s="375">
        <f>H144</f>
        <v>0</v>
      </c>
      <c r="R139" s="2"/>
      <c r="S139" s="2"/>
      <c r="T139" s="363"/>
      <c r="U139" s="217"/>
      <c r="V139" s="217"/>
      <c r="W139" s="217"/>
      <c r="X139" s="217"/>
    </row>
    <row r="140" spans="1:24" ht="21.75" hidden="1" customHeight="1" outlineLevel="1" thickBot="1" x14ac:dyDescent="0.3">
      <c r="B140" s="373">
        <v>103</v>
      </c>
      <c r="C140" s="373"/>
      <c r="D140" s="374" t="s">
        <v>579</v>
      </c>
      <c r="E140" s="376"/>
      <c r="F140" s="375"/>
      <c r="G140" s="375"/>
      <c r="H140" s="375"/>
      <c r="J140" s="334">
        <v>103</v>
      </c>
      <c r="K140" s="334"/>
      <c r="L140" s="383" t="str">
        <f>D147</f>
        <v>Нижньогірський районний суд Автономної Республіки Крим</v>
      </c>
      <c r="M140" s="378">
        <f>E147</f>
        <v>0</v>
      </c>
      <c r="N140" s="378">
        <f>F147</f>
        <v>0</v>
      </c>
      <c r="O140" s="378">
        <f>G147</f>
        <v>0</v>
      </c>
      <c r="P140" s="378">
        <f>H147</f>
        <v>0</v>
      </c>
      <c r="R140" s="287"/>
      <c r="S140" s="287"/>
      <c r="T140" s="309"/>
      <c r="U140" s="310"/>
      <c r="V140" s="310"/>
      <c r="W140" s="310"/>
      <c r="X140" s="310"/>
    </row>
    <row r="141" spans="1:24" ht="21.75" hidden="1" customHeight="1" outlineLevel="1" thickTop="1" x14ac:dyDescent="0.25">
      <c r="B141" s="373">
        <v>104</v>
      </c>
      <c r="C141" s="373"/>
      <c r="D141" s="374" t="s">
        <v>581</v>
      </c>
      <c r="E141" s="376"/>
      <c r="F141" s="375"/>
      <c r="G141" s="375"/>
      <c r="H141" s="375"/>
      <c r="J141" s="272">
        <v>104</v>
      </c>
      <c r="K141" s="272"/>
      <c r="L141" s="380" t="str">
        <f>D141</f>
        <v>Євпаторійський міський суд Автономної Республіки Крим</v>
      </c>
      <c r="M141" s="370">
        <f>E141</f>
        <v>0</v>
      </c>
      <c r="N141" s="370">
        <f>F141</f>
        <v>0</v>
      </c>
      <c r="O141" s="370">
        <f>G141</f>
        <v>0</v>
      </c>
      <c r="P141" s="370">
        <f>H141</f>
        <v>0</v>
      </c>
      <c r="R141" s="272">
        <v>98</v>
      </c>
      <c r="S141" s="272"/>
      <c r="T141" s="384" t="s">
        <v>582</v>
      </c>
      <c r="U141" s="274"/>
      <c r="V141" s="274"/>
      <c r="W141" s="274"/>
      <c r="X141" s="274"/>
    </row>
    <row r="142" spans="1:24" ht="21.75" hidden="1" customHeight="1" outlineLevel="1" thickBot="1" x14ac:dyDescent="0.3">
      <c r="B142" s="373">
        <v>105</v>
      </c>
      <c r="C142" s="373"/>
      <c r="D142" s="374" t="s">
        <v>583</v>
      </c>
      <c r="E142" s="376"/>
      <c r="F142" s="375"/>
      <c r="G142" s="375"/>
      <c r="H142" s="375"/>
      <c r="J142" s="334">
        <v>105</v>
      </c>
      <c r="K142" s="334"/>
      <c r="L142" s="383" t="str">
        <f>D150</f>
        <v>Сакський міськрайонний суд Автономної Республіки Крим</v>
      </c>
      <c r="M142" s="378">
        <f>E150</f>
        <v>0</v>
      </c>
      <c r="N142" s="378">
        <f>F150</f>
        <v>0</v>
      </c>
      <c r="O142" s="378">
        <f>G150</f>
        <v>0</v>
      </c>
      <c r="P142" s="378">
        <f>H150</f>
        <v>0</v>
      </c>
      <c r="R142" s="287"/>
      <c r="S142" s="287"/>
      <c r="T142" s="331"/>
      <c r="U142" s="310"/>
      <c r="V142" s="310"/>
      <c r="W142" s="310"/>
      <c r="X142" s="310"/>
    </row>
    <row r="143" spans="1:24" ht="21.75" hidden="1" customHeight="1" outlineLevel="1" thickTop="1" x14ac:dyDescent="0.25">
      <c r="B143" s="373">
        <v>106</v>
      </c>
      <c r="C143" s="373"/>
      <c r="D143" s="374" t="s">
        <v>584</v>
      </c>
      <c r="E143" s="376"/>
      <c r="F143" s="375"/>
      <c r="G143" s="375"/>
      <c r="H143" s="375"/>
      <c r="J143" s="272">
        <v>106</v>
      </c>
      <c r="K143" s="272"/>
      <c r="L143" s="380" t="str">
        <f>D142</f>
        <v>Керченський міський суд Автономної Республіки Крим</v>
      </c>
      <c r="M143" s="370">
        <f>E142</f>
        <v>0</v>
      </c>
      <c r="N143" s="370">
        <f>F142</f>
        <v>0</v>
      </c>
      <c r="O143" s="370">
        <f>G142</f>
        <v>0</v>
      </c>
      <c r="P143" s="370">
        <f>H142</f>
        <v>0</v>
      </c>
      <c r="R143" s="272">
        <v>99</v>
      </c>
      <c r="S143" s="272"/>
      <c r="T143" s="384" t="s">
        <v>585</v>
      </c>
      <c r="U143" s="274"/>
      <c r="V143" s="274"/>
      <c r="W143" s="274"/>
      <c r="X143" s="274"/>
    </row>
    <row r="144" spans="1:24" ht="21.75" hidden="1" customHeight="1" outlineLevel="1" thickBot="1" x14ac:dyDescent="0.3">
      <c r="B144" s="373">
        <v>107</v>
      </c>
      <c r="C144" s="373"/>
      <c r="D144" s="374" t="s">
        <v>586</v>
      </c>
      <c r="E144" s="376"/>
      <c r="F144" s="375"/>
      <c r="G144" s="375"/>
      <c r="H144" s="375"/>
      <c r="J144" s="334">
        <v>107</v>
      </c>
      <c r="K144" s="334"/>
      <c r="L144" s="383" t="str">
        <f>D146</f>
        <v>Ленінський районний суд Автономної Республіки Крим</v>
      </c>
      <c r="M144" s="378">
        <f>E146</f>
        <v>0</v>
      </c>
      <c r="N144" s="378">
        <f>F146</f>
        <v>0</v>
      </c>
      <c r="O144" s="378">
        <f>G146</f>
        <v>0</v>
      </c>
      <c r="P144" s="378">
        <f>H146</f>
        <v>0</v>
      </c>
      <c r="R144" s="287"/>
      <c r="S144" s="287"/>
      <c r="T144" s="331"/>
      <c r="U144" s="310"/>
      <c r="V144" s="310"/>
      <c r="W144" s="310"/>
      <c r="X144" s="310"/>
    </row>
    <row r="145" spans="2:24" ht="21.75" hidden="1" customHeight="1" outlineLevel="1" thickTop="1" x14ac:dyDescent="0.25">
      <c r="B145" s="373">
        <v>108</v>
      </c>
      <c r="C145" s="373"/>
      <c r="D145" s="374" t="s">
        <v>587</v>
      </c>
      <c r="E145" s="376"/>
      <c r="F145" s="375"/>
      <c r="G145" s="375"/>
      <c r="H145" s="375"/>
      <c r="J145" s="272">
        <v>108</v>
      </c>
      <c r="K145" s="272"/>
      <c r="L145" s="386" t="str">
        <f t="shared" ref="L145:P146" si="123">D148</f>
        <v>Первомайський районний суд Автономної Республіки Крим</v>
      </c>
      <c r="M145" s="370">
        <f t="shared" si="123"/>
        <v>0</v>
      </c>
      <c r="N145" s="370">
        <f t="shared" si="123"/>
        <v>0</v>
      </c>
      <c r="O145" s="370">
        <f t="shared" si="123"/>
        <v>0</v>
      </c>
      <c r="P145" s="370">
        <f t="shared" si="123"/>
        <v>0</v>
      </c>
      <c r="R145" s="272">
        <v>100</v>
      </c>
      <c r="S145" s="272"/>
      <c r="T145" s="387" t="s">
        <v>588</v>
      </c>
      <c r="U145" s="274"/>
      <c r="V145" s="274"/>
      <c r="W145" s="274"/>
      <c r="X145" s="274"/>
    </row>
    <row r="146" spans="2:24" ht="21.75" hidden="1" customHeight="1" outlineLevel="1" x14ac:dyDescent="0.25">
      <c r="B146" s="373">
        <v>109</v>
      </c>
      <c r="C146" s="373"/>
      <c r="D146" s="374" t="s">
        <v>589</v>
      </c>
      <c r="E146" s="376"/>
      <c r="F146" s="375"/>
      <c r="G146" s="375"/>
      <c r="H146" s="375"/>
      <c r="J146" s="373">
        <v>109</v>
      </c>
      <c r="K146" s="373"/>
      <c r="L146" s="388" t="str">
        <f t="shared" si="123"/>
        <v>Роздольненський районний суд Автономної Республіки Крим</v>
      </c>
      <c r="M146" s="375">
        <f t="shared" si="123"/>
        <v>0</v>
      </c>
      <c r="N146" s="375">
        <f t="shared" si="123"/>
        <v>0</v>
      </c>
      <c r="O146" s="375">
        <f t="shared" si="123"/>
        <v>0</v>
      </c>
      <c r="P146" s="375">
        <f t="shared" si="123"/>
        <v>0</v>
      </c>
      <c r="R146" s="302"/>
      <c r="S146" s="302"/>
      <c r="T146" s="389"/>
      <c r="U146" s="217"/>
      <c r="V146" s="217"/>
      <c r="W146" s="217"/>
      <c r="X146" s="217"/>
    </row>
    <row r="147" spans="2:24" ht="21.75" hidden="1" customHeight="1" outlineLevel="1" thickBot="1" x14ac:dyDescent="0.3">
      <c r="B147" s="373">
        <v>110</v>
      </c>
      <c r="C147" s="373"/>
      <c r="D147" s="374" t="s">
        <v>590</v>
      </c>
      <c r="E147" s="376"/>
      <c r="F147" s="375"/>
      <c r="G147" s="375"/>
      <c r="H147" s="375"/>
      <c r="J147" s="334">
        <v>110</v>
      </c>
      <c r="K147" s="334"/>
      <c r="L147" s="390" t="str">
        <f>D155</f>
        <v>Чорноморський районний суд Автономної Республіки Крим</v>
      </c>
      <c r="M147" s="378">
        <f>E155</f>
        <v>0</v>
      </c>
      <c r="N147" s="378">
        <f>F155</f>
        <v>0</v>
      </c>
      <c r="O147" s="378">
        <f>G155</f>
        <v>0</v>
      </c>
      <c r="P147" s="378">
        <f>H155</f>
        <v>0</v>
      </c>
      <c r="R147" s="287"/>
      <c r="S147" s="287"/>
      <c r="T147" s="309"/>
      <c r="U147" s="310"/>
      <c r="V147" s="310"/>
      <c r="W147" s="310"/>
      <c r="X147" s="310"/>
    </row>
    <row r="148" spans="2:24" ht="21.75" hidden="1" customHeight="1" outlineLevel="1" thickTop="1" x14ac:dyDescent="0.25">
      <c r="B148" s="373">
        <v>111</v>
      </c>
      <c r="C148" s="373"/>
      <c r="D148" s="374" t="s">
        <v>591</v>
      </c>
      <c r="E148" s="376"/>
      <c r="F148" s="375"/>
      <c r="G148" s="375"/>
      <c r="H148" s="375"/>
      <c r="J148" s="272">
        <v>111</v>
      </c>
      <c r="K148" s="272"/>
      <c r="L148" s="372" t="str">
        <f>D139</f>
        <v>Білогірський районний суд Автономної Республіки Крим</v>
      </c>
      <c r="M148" s="370">
        <f>E139</f>
        <v>0</v>
      </c>
      <c r="N148" s="370">
        <f>F139</f>
        <v>0</v>
      </c>
      <c r="O148" s="370">
        <f>G139</f>
        <v>0</v>
      </c>
      <c r="P148" s="370">
        <f>H139</f>
        <v>0</v>
      </c>
      <c r="R148" s="272">
        <v>101</v>
      </c>
      <c r="S148" s="272"/>
      <c r="T148" s="384" t="s">
        <v>592</v>
      </c>
      <c r="U148" s="274"/>
      <c r="V148" s="274"/>
      <c r="W148" s="274"/>
      <c r="X148" s="274"/>
    </row>
    <row r="149" spans="2:24" ht="21.75" hidden="1" customHeight="1" outlineLevel="1" x14ac:dyDescent="0.25">
      <c r="B149" s="373">
        <v>112</v>
      </c>
      <c r="C149" s="373"/>
      <c r="D149" s="374" t="s">
        <v>593</v>
      </c>
      <c r="E149" s="376"/>
      <c r="F149" s="375"/>
      <c r="G149" s="375"/>
      <c r="H149" s="375"/>
      <c r="J149" s="373">
        <v>112</v>
      </c>
      <c r="K149" s="373"/>
      <c r="L149" s="388" t="str">
        <f>D143</f>
        <v>Кіровський районний суд Автономної Республіки Крим</v>
      </c>
      <c r="M149" s="375">
        <f>E143</f>
        <v>0</v>
      </c>
      <c r="N149" s="375">
        <f>F143</f>
        <v>0</v>
      </c>
      <c r="O149" s="375">
        <f>G143</f>
        <v>0</v>
      </c>
      <c r="P149" s="375">
        <f>H143</f>
        <v>0</v>
      </c>
      <c r="R149" s="2"/>
      <c r="S149" s="2"/>
      <c r="T149" s="363"/>
      <c r="U149" s="217"/>
      <c r="V149" s="217"/>
      <c r="W149" s="217"/>
      <c r="X149" s="217"/>
    </row>
    <row r="150" spans="2:24" ht="21.75" hidden="1" customHeight="1" outlineLevel="1" x14ac:dyDescent="0.25">
      <c r="B150" s="373">
        <v>113</v>
      </c>
      <c r="C150" s="373"/>
      <c r="D150" s="374" t="s">
        <v>595</v>
      </c>
      <c r="E150" s="376"/>
      <c r="F150" s="375"/>
      <c r="G150" s="375"/>
      <c r="H150" s="375"/>
      <c r="J150" s="373">
        <v>113</v>
      </c>
      <c r="K150" s="373"/>
      <c r="L150" s="388" t="str">
        <f t="shared" ref="L150:P152" si="124">D152</f>
        <v>Совєтський районний суд Автономної Республіки Крим</v>
      </c>
      <c r="M150" s="375">
        <f t="shared" si="124"/>
        <v>0</v>
      </c>
      <c r="N150" s="375">
        <f t="shared" si="124"/>
        <v>0</v>
      </c>
      <c r="O150" s="375">
        <f t="shared" si="124"/>
        <v>0</v>
      </c>
      <c r="P150" s="375">
        <f t="shared" si="124"/>
        <v>0</v>
      </c>
      <c r="R150" s="302"/>
      <c r="S150" s="302"/>
      <c r="T150" s="363"/>
      <c r="U150" s="217"/>
      <c r="V150" s="217"/>
      <c r="W150" s="217"/>
      <c r="X150" s="217"/>
    </row>
    <row r="151" spans="2:24" ht="21.75" hidden="1" customHeight="1" outlineLevel="1" x14ac:dyDescent="0.25">
      <c r="B151" s="373">
        <v>114</v>
      </c>
      <c r="C151" s="373"/>
      <c r="D151" s="374" t="s">
        <v>597</v>
      </c>
      <c r="E151" s="376"/>
      <c r="F151" s="375"/>
      <c r="G151" s="375"/>
      <c r="H151" s="375"/>
      <c r="J151" s="373">
        <v>114</v>
      </c>
      <c r="K151" s="373"/>
      <c r="L151" s="388" t="str">
        <f t="shared" si="124"/>
        <v>Судацький міський суд Автономної Республіки Крим</v>
      </c>
      <c r="M151" s="375">
        <f t="shared" si="124"/>
        <v>0</v>
      </c>
      <c r="N151" s="375">
        <f t="shared" si="124"/>
        <v>0</v>
      </c>
      <c r="O151" s="375">
        <f t="shared" si="124"/>
        <v>0</v>
      </c>
      <c r="P151" s="375">
        <f t="shared" si="124"/>
        <v>0</v>
      </c>
      <c r="R151" s="2"/>
      <c r="S151" s="2"/>
      <c r="T151" s="391"/>
      <c r="U151" s="217"/>
      <c r="V151" s="217"/>
      <c r="W151" s="217"/>
      <c r="X151" s="217"/>
    </row>
    <row r="152" spans="2:24" ht="21.75" hidden="1" customHeight="1" outlineLevel="1" thickBot="1" x14ac:dyDescent="0.3">
      <c r="B152" s="373">
        <v>115</v>
      </c>
      <c r="C152" s="373"/>
      <c r="D152" s="374" t="s">
        <v>598</v>
      </c>
      <c r="E152" s="376"/>
      <c r="F152" s="375"/>
      <c r="G152" s="375"/>
      <c r="H152" s="375"/>
      <c r="J152" s="334">
        <v>115</v>
      </c>
      <c r="K152" s="334"/>
      <c r="L152" s="390" t="str">
        <f t="shared" si="124"/>
        <v>Феодосійський міський суд Автономної Республіки Крим</v>
      </c>
      <c r="M152" s="378">
        <f t="shared" si="124"/>
        <v>0</v>
      </c>
      <c r="N152" s="378">
        <f t="shared" si="124"/>
        <v>0</v>
      </c>
      <c r="O152" s="378">
        <f t="shared" si="124"/>
        <v>0</v>
      </c>
      <c r="P152" s="378">
        <f t="shared" si="124"/>
        <v>0</v>
      </c>
      <c r="R152" s="287"/>
      <c r="S152" s="287"/>
      <c r="T152" s="309"/>
      <c r="U152" s="310"/>
      <c r="V152" s="310"/>
      <c r="W152" s="310"/>
      <c r="X152" s="310"/>
    </row>
    <row r="153" spans="2:24" ht="21.75" hidden="1" customHeight="1" outlineLevel="1" thickTop="1" x14ac:dyDescent="0.25">
      <c r="B153" s="373">
        <v>116</v>
      </c>
      <c r="C153" s="373"/>
      <c r="D153" s="374" t="s">
        <v>600</v>
      </c>
      <c r="E153" s="376"/>
      <c r="F153" s="375"/>
      <c r="G153" s="375"/>
      <c r="H153" s="375"/>
      <c r="J153" s="272">
        <v>116</v>
      </c>
      <c r="K153" s="272"/>
      <c r="L153" s="372" t="str">
        <f>D136</f>
        <v>Алуштинський міський суд Автономної Республіки Крим</v>
      </c>
      <c r="M153" s="370">
        <f>E136</f>
        <v>0</v>
      </c>
      <c r="N153" s="370">
        <f>F136</f>
        <v>0</v>
      </c>
      <c r="O153" s="370">
        <f>G136</f>
        <v>0</v>
      </c>
      <c r="P153" s="370">
        <f>H136</f>
        <v>0</v>
      </c>
      <c r="R153" s="272">
        <v>102</v>
      </c>
      <c r="S153" s="272"/>
      <c r="T153" s="372" t="s">
        <v>601</v>
      </c>
      <c r="U153" s="274"/>
      <c r="V153" s="274"/>
      <c r="W153" s="274"/>
      <c r="X153" s="274"/>
    </row>
    <row r="154" spans="2:24" ht="21.75" hidden="1" customHeight="1" outlineLevel="1" x14ac:dyDescent="0.25">
      <c r="B154" s="373">
        <v>117</v>
      </c>
      <c r="C154" s="373"/>
      <c r="D154" s="374" t="s">
        <v>603</v>
      </c>
      <c r="E154" s="376"/>
      <c r="F154" s="375"/>
      <c r="G154" s="375"/>
      <c r="H154" s="375"/>
      <c r="J154" s="373">
        <v>117</v>
      </c>
      <c r="K154" s="373"/>
      <c r="L154" s="388" t="str">
        <f>D138</f>
        <v>Бахчисарайський районний суд Автономної Республіки Крим</v>
      </c>
      <c r="M154" s="375">
        <f>E138</f>
        <v>0</v>
      </c>
      <c r="N154" s="375">
        <f>F138</f>
        <v>0</v>
      </c>
      <c r="O154" s="375">
        <f>G138</f>
        <v>0</v>
      </c>
      <c r="P154" s="375">
        <f>H138</f>
        <v>0</v>
      </c>
      <c r="R154" s="302"/>
      <c r="S154" s="302"/>
      <c r="T154" s="363"/>
      <c r="U154" s="217"/>
      <c r="V154" s="217"/>
      <c r="W154" s="217"/>
      <c r="X154" s="217"/>
    </row>
    <row r="155" spans="2:24" ht="21.75" hidden="1" customHeight="1" outlineLevel="1" thickBot="1" x14ac:dyDescent="0.3">
      <c r="B155" s="373">
        <v>118</v>
      </c>
      <c r="C155" s="373"/>
      <c r="D155" s="374" t="s">
        <v>605</v>
      </c>
      <c r="E155" s="376"/>
      <c r="F155" s="375"/>
      <c r="G155" s="375"/>
      <c r="H155" s="375"/>
      <c r="J155" s="334">
        <v>118</v>
      </c>
      <c r="K155" s="334"/>
      <c r="L155" s="390" t="str">
        <f>D156</f>
        <v>Ялтинський міський суд Автономної Республіки Крим</v>
      </c>
      <c r="M155" s="378">
        <f>E156</f>
        <v>0</v>
      </c>
      <c r="N155" s="378">
        <f>F156</f>
        <v>0</v>
      </c>
      <c r="O155" s="378">
        <f>G156</f>
        <v>0</v>
      </c>
      <c r="P155" s="378">
        <f>H156</f>
        <v>0</v>
      </c>
      <c r="R155" s="287"/>
      <c r="S155" s="287"/>
      <c r="T155" s="309"/>
      <c r="U155" s="310"/>
      <c r="V155" s="310"/>
      <c r="W155" s="310"/>
      <c r="X155" s="310"/>
    </row>
    <row r="156" spans="2:24" ht="21.75" hidden="1" customHeight="1" outlineLevel="1" thickTop="1" x14ac:dyDescent="0.25">
      <c r="B156" s="373">
        <v>119</v>
      </c>
      <c r="C156" s="373"/>
      <c r="D156" s="374" t="s">
        <v>606</v>
      </c>
      <c r="E156" s="376"/>
      <c r="F156" s="375"/>
      <c r="G156" s="375"/>
      <c r="H156" s="375"/>
      <c r="J156" s="272">
        <v>119</v>
      </c>
      <c r="K156" s="272"/>
      <c r="L156" s="372" t="str">
        <f>D151</f>
        <v>Сімферопольський районний суд Автономної Республіки Крим</v>
      </c>
      <c r="M156" s="370">
        <f>E151</f>
        <v>0</v>
      </c>
      <c r="N156" s="370">
        <f>F151</f>
        <v>0</v>
      </c>
      <c r="O156" s="370">
        <f>G151</f>
        <v>0</v>
      </c>
      <c r="P156" s="370">
        <f>H151</f>
        <v>0</v>
      </c>
      <c r="R156" s="272">
        <v>103</v>
      </c>
      <c r="S156" s="272"/>
      <c r="T156" s="372" t="s">
        <v>607</v>
      </c>
      <c r="U156" s="274"/>
      <c r="V156" s="274"/>
      <c r="W156" s="274"/>
      <c r="X156" s="274"/>
    </row>
    <row r="157" spans="2:24" ht="21.75" hidden="1" customHeight="1" outlineLevel="1" x14ac:dyDescent="0.25">
      <c r="B157" s="373">
        <v>120</v>
      </c>
      <c r="C157" s="373"/>
      <c r="D157" s="374" t="s">
        <v>608</v>
      </c>
      <c r="E157" s="376"/>
      <c r="F157" s="375"/>
      <c r="G157" s="375"/>
      <c r="H157" s="375"/>
      <c r="J157" s="373">
        <v>120</v>
      </c>
      <c r="K157" s="373"/>
      <c r="L157" s="392" t="str">
        <f t="shared" ref="L157:P159" si="125">D157</f>
        <v>Залізничний районний суд м.Сімферополя</v>
      </c>
      <c r="M157" s="375">
        <f t="shared" si="125"/>
        <v>0</v>
      </c>
      <c r="N157" s="375">
        <f t="shared" si="125"/>
        <v>0</v>
      </c>
      <c r="O157" s="375">
        <f t="shared" si="125"/>
        <v>0</v>
      </c>
      <c r="P157" s="375">
        <f t="shared" si="125"/>
        <v>0</v>
      </c>
      <c r="R157" s="2"/>
      <c r="S157" s="2"/>
      <c r="T157" s="363"/>
      <c r="U157" s="217"/>
      <c r="V157" s="217"/>
      <c r="W157" s="217"/>
      <c r="X157" s="217"/>
    </row>
    <row r="158" spans="2:24" ht="21.75" hidden="1" customHeight="1" outlineLevel="1" x14ac:dyDescent="0.25">
      <c r="B158" s="373">
        <v>121</v>
      </c>
      <c r="C158" s="373"/>
      <c r="D158" s="374" t="s">
        <v>609</v>
      </c>
      <c r="E158" s="376"/>
      <c r="F158" s="375"/>
      <c r="G158" s="375"/>
      <c r="H158" s="375"/>
      <c r="J158" s="373">
        <v>121</v>
      </c>
      <c r="K158" s="373"/>
      <c r="L158" s="392" t="str">
        <f t="shared" si="125"/>
        <v>Київський районний суд м.Сімферополя</v>
      </c>
      <c r="M158" s="375">
        <f t="shared" si="125"/>
        <v>0</v>
      </c>
      <c r="N158" s="375">
        <f t="shared" si="125"/>
        <v>0</v>
      </c>
      <c r="O158" s="375">
        <f t="shared" si="125"/>
        <v>0</v>
      </c>
      <c r="P158" s="375">
        <f t="shared" si="125"/>
        <v>0</v>
      </c>
      <c r="R158" s="2"/>
      <c r="S158" s="2"/>
      <c r="T158" s="363"/>
      <c r="U158" s="217"/>
      <c r="V158" s="217"/>
      <c r="W158" s="217"/>
      <c r="X158" s="217"/>
    </row>
    <row r="159" spans="2:24" ht="21.75" hidden="1" customHeight="1" outlineLevel="1" thickBot="1" x14ac:dyDescent="0.3">
      <c r="B159" s="314">
        <v>122</v>
      </c>
      <c r="C159" s="314"/>
      <c r="D159" s="360" t="s">
        <v>610</v>
      </c>
      <c r="E159" s="394"/>
      <c r="F159" s="393"/>
      <c r="G159" s="393"/>
      <c r="H159" s="393"/>
      <c r="J159" s="314">
        <v>122</v>
      </c>
      <c r="K159" s="314"/>
      <c r="L159" s="395" t="str">
        <f t="shared" si="125"/>
        <v>Центральний районний суд м.Сімферополя</v>
      </c>
      <c r="M159" s="393">
        <f t="shared" si="125"/>
        <v>0</v>
      </c>
      <c r="N159" s="393">
        <f t="shared" si="125"/>
        <v>0</v>
      </c>
      <c r="O159" s="393">
        <f t="shared" si="125"/>
        <v>0</v>
      </c>
      <c r="P159" s="393">
        <f t="shared" si="125"/>
        <v>0</v>
      </c>
      <c r="R159" s="396"/>
      <c r="S159" s="396"/>
      <c r="T159" s="397"/>
      <c r="U159" s="398"/>
      <c r="V159" s="398"/>
      <c r="W159" s="398"/>
      <c r="X159" s="398"/>
    </row>
    <row r="160" spans="2:24" ht="21.75" customHeight="1" collapsed="1" x14ac:dyDescent="0.25">
      <c r="B160" s="302">
        <v>123</v>
      </c>
      <c r="C160" s="302">
        <v>91</v>
      </c>
      <c r="D160" s="399" t="s">
        <v>612</v>
      </c>
      <c r="E160" s="285">
        <v>3</v>
      </c>
      <c r="F160" s="284">
        <v>400.78629999999998</v>
      </c>
      <c r="G160" s="284">
        <v>376.2869</v>
      </c>
      <c r="H160" s="284">
        <v>430.56299999999999</v>
      </c>
      <c r="J160" s="302">
        <v>123</v>
      </c>
      <c r="K160" s="302">
        <v>91</v>
      </c>
      <c r="L160" s="385" t="str">
        <f>D161</f>
        <v>Бершадський районний суд Вінницької області</v>
      </c>
      <c r="M160" s="300">
        <f>E161</f>
        <v>4</v>
      </c>
      <c r="N160" s="284">
        <f>F161</f>
        <v>633.14419999999996</v>
      </c>
      <c r="O160" s="284">
        <f>G161</f>
        <v>501.38470000000001</v>
      </c>
      <c r="P160" s="284">
        <f>H161</f>
        <v>659.65970000000004</v>
      </c>
      <c r="R160" s="302">
        <v>104</v>
      </c>
      <c r="S160" s="302">
        <v>88</v>
      </c>
      <c r="T160" s="303" t="s">
        <v>147</v>
      </c>
      <c r="U160" s="300">
        <f>M160+M161+M162</f>
        <v>6.7</v>
      </c>
      <c r="V160" s="300">
        <f>N160+N161+N162</f>
        <v>930.91210000000001</v>
      </c>
      <c r="W160" s="300">
        <f>O160+O161+O162</f>
        <v>706.70660000000009</v>
      </c>
      <c r="X160" s="300">
        <f>P160+P161+P162</f>
        <v>1277.3611000000001</v>
      </c>
    </row>
    <row r="161" spans="2:24" ht="21.75" customHeight="1" x14ac:dyDescent="0.25">
      <c r="B161" s="2">
        <v>124</v>
      </c>
      <c r="C161" s="2">
        <v>92</v>
      </c>
      <c r="D161" s="400" t="s">
        <v>614</v>
      </c>
      <c r="E161" s="285">
        <v>4</v>
      </c>
      <c r="F161" s="284">
        <v>633.14419999999996</v>
      </c>
      <c r="G161" s="284">
        <v>501.38470000000001</v>
      </c>
      <c r="H161" s="284">
        <v>659.65970000000004</v>
      </c>
      <c r="J161" s="2">
        <v>124</v>
      </c>
      <c r="K161" s="2">
        <v>92</v>
      </c>
      <c r="L161" s="368" t="str">
        <f>D182</f>
        <v>Тростянецький районний суд Вінницької області</v>
      </c>
      <c r="M161" s="286">
        <f>E182</f>
        <v>1.2</v>
      </c>
      <c r="N161" s="284">
        <f>F182</f>
        <v>178.25540000000001</v>
      </c>
      <c r="O161" s="284">
        <f>G182</f>
        <v>72.657200000000003</v>
      </c>
      <c r="P161" s="284">
        <f>H182</f>
        <v>486.57029999999997</v>
      </c>
      <c r="R161" s="2"/>
      <c r="S161" s="2"/>
      <c r="T161" s="363"/>
      <c r="U161" s="217"/>
      <c r="V161" s="217"/>
      <c r="W161" s="217"/>
      <c r="X161" s="217"/>
    </row>
    <row r="162" spans="2:24" ht="30.75" customHeight="1" outlineLevel="1" thickBot="1" x14ac:dyDescent="0.3">
      <c r="B162" s="2">
        <v>125</v>
      </c>
      <c r="C162" s="2">
        <v>93</v>
      </c>
      <c r="D162" s="400" t="s">
        <v>615</v>
      </c>
      <c r="E162" s="285">
        <v>37</v>
      </c>
      <c r="F162" s="284">
        <v>4735.2837</v>
      </c>
      <c r="G162" s="284">
        <v>4369.5834999999997</v>
      </c>
      <c r="H162" s="284">
        <v>2728.3514</v>
      </c>
      <c r="J162" s="287">
        <v>125</v>
      </c>
      <c r="K162" s="287">
        <v>93</v>
      </c>
      <c r="L162" s="401" t="str">
        <f>D186</f>
        <v>Чечельницький районний суд Вінницької області</v>
      </c>
      <c r="M162" s="307">
        <f>E186</f>
        <v>1.5</v>
      </c>
      <c r="N162" s="330">
        <f>F186</f>
        <v>119.5125</v>
      </c>
      <c r="O162" s="330">
        <f>G186</f>
        <v>132.66470000000001</v>
      </c>
      <c r="P162" s="330">
        <f>H186</f>
        <v>131.1311</v>
      </c>
      <c r="R162" s="287"/>
      <c r="S162" s="287"/>
      <c r="T162" s="309"/>
      <c r="U162" s="310"/>
      <c r="V162" s="310"/>
      <c r="W162" s="310"/>
      <c r="X162" s="310"/>
    </row>
    <row r="163" spans="2:24" ht="15.75" customHeight="1" outlineLevel="1" thickTop="1" x14ac:dyDescent="0.25">
      <c r="B163" s="2">
        <v>126</v>
      </c>
      <c r="C163" s="2">
        <v>94</v>
      </c>
      <c r="D163" s="400" t="s">
        <v>616</v>
      </c>
      <c r="E163" s="285">
        <v>6</v>
      </c>
      <c r="F163" s="284">
        <v>677.09140000000002</v>
      </c>
      <c r="G163" s="284">
        <v>524.26769999999999</v>
      </c>
      <c r="H163" s="284">
        <v>814.89099999999996</v>
      </c>
      <c r="J163" s="302">
        <v>126</v>
      </c>
      <c r="K163" s="302">
        <v>94</v>
      </c>
      <c r="L163" s="402" t="str">
        <f t="shared" ref="L163:P165" si="126">D162</f>
        <v>Вінницький міський суд Вінницької області</v>
      </c>
      <c r="M163" s="300">
        <f t="shared" si="126"/>
        <v>37</v>
      </c>
      <c r="N163" s="301">
        <f t="shared" si="126"/>
        <v>4735.2837</v>
      </c>
      <c r="O163" s="301">
        <f t="shared" si="126"/>
        <v>4369.5834999999997</v>
      </c>
      <c r="P163" s="301">
        <f t="shared" si="126"/>
        <v>2728.3514</v>
      </c>
      <c r="R163" s="302">
        <v>105</v>
      </c>
      <c r="S163" s="302">
        <v>89</v>
      </c>
      <c r="T163" s="356" t="s">
        <v>148</v>
      </c>
      <c r="U163" s="305">
        <f>M163+M164</f>
        <v>43</v>
      </c>
      <c r="V163" s="305">
        <f>N163+N164</f>
        <v>5412.3751000000002</v>
      </c>
      <c r="W163" s="305">
        <f>O163+O164</f>
        <v>4893.8512000000001</v>
      </c>
      <c r="X163" s="305">
        <f>P163+P164</f>
        <v>3543.2424000000001</v>
      </c>
    </row>
    <row r="164" spans="2:24" ht="15.75" customHeight="1" outlineLevel="1" thickBot="1" x14ac:dyDescent="0.3">
      <c r="B164" s="2">
        <v>127</v>
      </c>
      <c r="C164" s="2">
        <v>95</v>
      </c>
      <c r="D164" s="400" t="s">
        <v>617</v>
      </c>
      <c r="E164" s="285">
        <v>5</v>
      </c>
      <c r="F164" s="284">
        <v>659.52599999999995</v>
      </c>
      <c r="G164" s="284">
        <v>499.09</v>
      </c>
      <c r="H164" s="284">
        <v>858.76089999999999</v>
      </c>
      <c r="J164" s="287">
        <v>127</v>
      </c>
      <c r="K164" s="287">
        <v>95</v>
      </c>
      <c r="L164" s="401" t="str">
        <f t="shared" si="126"/>
        <v>Вінницький районний суд Вінницької області</v>
      </c>
      <c r="M164" s="307">
        <f t="shared" si="126"/>
        <v>6</v>
      </c>
      <c r="N164" s="330">
        <f t="shared" si="126"/>
        <v>677.09140000000002</v>
      </c>
      <c r="O164" s="330">
        <f t="shared" si="126"/>
        <v>524.26769999999999</v>
      </c>
      <c r="P164" s="330">
        <f t="shared" si="126"/>
        <v>814.89099999999996</v>
      </c>
      <c r="R164" s="287"/>
      <c r="S164" s="287"/>
      <c r="T164" s="309"/>
      <c r="U164" s="310"/>
      <c r="V164" s="310"/>
      <c r="W164" s="310"/>
      <c r="X164" s="310"/>
    </row>
    <row r="165" spans="2:24" ht="15" customHeight="1" outlineLevel="1" thickTop="1" x14ac:dyDescent="0.25">
      <c r="B165" s="2">
        <v>128</v>
      </c>
      <c r="C165" s="2">
        <v>96</v>
      </c>
      <c r="D165" s="400" t="s">
        <v>618</v>
      </c>
      <c r="E165" s="285">
        <v>5</v>
      </c>
      <c r="F165" s="284">
        <v>626.19889999999998</v>
      </c>
      <c r="G165" s="284">
        <v>551.85990000000004</v>
      </c>
      <c r="H165" s="284">
        <v>477.94889999999998</v>
      </c>
      <c r="J165" s="302">
        <v>128</v>
      </c>
      <c r="K165" s="302">
        <v>96</v>
      </c>
      <c r="L165" s="403" t="str">
        <f t="shared" si="126"/>
        <v>Гайсинський районний суд Вінницької області</v>
      </c>
      <c r="M165" s="300">
        <f t="shared" si="126"/>
        <v>5</v>
      </c>
      <c r="N165" s="301">
        <f t="shared" si="126"/>
        <v>659.52599999999995</v>
      </c>
      <c r="O165" s="301">
        <f t="shared" si="126"/>
        <v>499.09</v>
      </c>
      <c r="P165" s="301">
        <f t="shared" si="126"/>
        <v>858.76089999999999</v>
      </c>
      <c r="R165" s="302">
        <v>106</v>
      </c>
      <c r="S165" s="302">
        <v>90</v>
      </c>
      <c r="T165" s="303" t="s">
        <v>149</v>
      </c>
      <c r="U165" s="300">
        <f>M165+M166+M167</f>
        <v>8</v>
      </c>
      <c r="V165" s="300">
        <f>N165+N166+N167</f>
        <v>1304.9897000000001</v>
      </c>
      <c r="W165" s="300">
        <f>O165+O166+O167</f>
        <v>1040.5457999999999</v>
      </c>
      <c r="X165" s="300">
        <f>P165+P166+P167</f>
        <v>1824.1543999999999</v>
      </c>
    </row>
    <row r="166" spans="2:24" ht="15" customHeight="1" outlineLevel="1" x14ac:dyDescent="0.25">
      <c r="B166" s="2">
        <v>129</v>
      </c>
      <c r="C166" s="2">
        <v>97</v>
      </c>
      <c r="D166" s="400" t="s">
        <v>619</v>
      </c>
      <c r="E166" s="285">
        <v>2.4</v>
      </c>
      <c r="F166" s="284">
        <v>337.59019999999998</v>
      </c>
      <c r="G166" s="284">
        <v>289.92939999999999</v>
      </c>
      <c r="H166" s="284">
        <v>461.4049</v>
      </c>
      <c r="J166" s="2">
        <v>129</v>
      </c>
      <c r="K166" s="2">
        <v>97</v>
      </c>
      <c r="L166" s="369" t="str">
        <f>D170</f>
        <v>Ладижинський міський суд Вінницької області</v>
      </c>
      <c r="M166" s="286">
        <f>E170</f>
        <v>2</v>
      </c>
      <c r="N166" s="284">
        <f>F170</f>
        <v>328.50810000000001</v>
      </c>
      <c r="O166" s="284">
        <f>G170</f>
        <v>316.76010000000002</v>
      </c>
      <c r="P166" s="284">
        <f>H170</f>
        <v>217.04050000000001</v>
      </c>
      <c r="R166" s="2"/>
      <c r="S166" s="2"/>
      <c r="T166" s="363"/>
      <c r="U166" s="217"/>
      <c r="V166" s="217"/>
      <c r="W166" s="217"/>
      <c r="X166" s="217"/>
    </row>
    <row r="167" spans="2:24" ht="15.75" customHeight="1" outlineLevel="1" thickBot="1" x14ac:dyDescent="0.3">
      <c r="B167" s="2">
        <v>130</v>
      </c>
      <c r="C167" s="2">
        <v>98</v>
      </c>
      <c r="D167" s="400" t="s">
        <v>621</v>
      </c>
      <c r="E167" s="285">
        <v>3.5</v>
      </c>
      <c r="F167" s="284">
        <v>665.72519999999997</v>
      </c>
      <c r="G167" s="284">
        <v>523.77560000000005</v>
      </c>
      <c r="H167" s="284">
        <v>531.59979999999996</v>
      </c>
      <c r="J167" s="287">
        <v>130</v>
      </c>
      <c r="K167" s="287">
        <v>98</v>
      </c>
      <c r="L167" s="306" t="str">
        <f>D179</f>
        <v>Теплицький районний суд Вінницької області</v>
      </c>
      <c r="M167" s="307">
        <f>E179</f>
        <v>1</v>
      </c>
      <c r="N167" s="330">
        <f>F179</f>
        <v>316.9556</v>
      </c>
      <c r="O167" s="330">
        <f>G179</f>
        <v>224.69569999999999</v>
      </c>
      <c r="P167" s="330">
        <f>H179</f>
        <v>748.35299999999995</v>
      </c>
      <c r="R167" s="287"/>
      <c r="S167" s="287"/>
      <c r="T167" s="309"/>
      <c r="U167" s="310"/>
      <c r="V167" s="310"/>
      <c r="W167" s="310"/>
      <c r="X167" s="310"/>
    </row>
    <row r="168" spans="2:24" ht="15" customHeight="1" outlineLevel="1" thickTop="1" x14ac:dyDescent="0.25">
      <c r="B168" s="2">
        <v>131</v>
      </c>
      <c r="C168" s="2">
        <v>99</v>
      </c>
      <c r="D168" s="400" t="s">
        <v>623</v>
      </c>
      <c r="E168" s="285">
        <v>4</v>
      </c>
      <c r="F168" s="284">
        <v>782.23779999999999</v>
      </c>
      <c r="G168" s="284">
        <v>684.18280000000004</v>
      </c>
      <c r="H168" s="284">
        <v>469.37720000000002</v>
      </c>
      <c r="J168" s="302">
        <v>131</v>
      </c>
      <c r="K168" s="302">
        <v>99</v>
      </c>
      <c r="L168" s="303" t="str">
        <f>D160</f>
        <v>Барський районний суд Вінницької області</v>
      </c>
      <c r="M168" s="300">
        <f>E160</f>
        <v>3</v>
      </c>
      <c r="N168" s="301">
        <f>F160</f>
        <v>400.78629999999998</v>
      </c>
      <c r="O168" s="301">
        <f>G160</f>
        <v>376.2869</v>
      </c>
      <c r="P168" s="301">
        <f>H160</f>
        <v>430.56299999999999</v>
      </c>
      <c r="R168" s="302">
        <v>107</v>
      </c>
      <c r="S168" s="302">
        <v>91</v>
      </c>
      <c r="T168" s="303" t="s">
        <v>150</v>
      </c>
      <c r="U168" s="300">
        <f>M168+M169</f>
        <v>8</v>
      </c>
      <c r="V168" s="300">
        <f>N168+N169</f>
        <v>1026.9852000000001</v>
      </c>
      <c r="W168" s="300">
        <f>O168+O169</f>
        <v>928.14679999999998</v>
      </c>
      <c r="X168" s="300">
        <f>P168+P169</f>
        <v>908.51189999999997</v>
      </c>
    </row>
    <row r="169" spans="2:24" ht="30.75" customHeight="1" outlineLevel="1" thickBot="1" x14ac:dyDescent="0.3">
      <c r="B169" s="2">
        <v>132</v>
      </c>
      <c r="C169" s="2">
        <v>100</v>
      </c>
      <c r="D169" s="400" t="s">
        <v>624</v>
      </c>
      <c r="E169" s="285">
        <v>1.9</v>
      </c>
      <c r="F169" s="284">
        <v>320.7561</v>
      </c>
      <c r="G169" s="284">
        <v>216.35489999999999</v>
      </c>
      <c r="H169" s="284">
        <v>341.01960000000003</v>
      </c>
      <c r="J169" s="287">
        <v>132</v>
      </c>
      <c r="K169" s="287">
        <v>100</v>
      </c>
      <c r="L169" s="329" t="str">
        <f t="shared" ref="L169:P170" si="127">D165</f>
        <v>Жмеринський міськрайонний суд Вінницької області</v>
      </c>
      <c r="M169" s="307">
        <f t="shared" si="127"/>
        <v>5</v>
      </c>
      <c r="N169" s="330">
        <f t="shared" si="127"/>
        <v>626.19889999999998</v>
      </c>
      <c r="O169" s="330">
        <f t="shared" si="127"/>
        <v>551.85990000000004</v>
      </c>
      <c r="P169" s="330">
        <f t="shared" si="127"/>
        <v>477.94889999999998</v>
      </c>
      <c r="R169" s="287"/>
      <c r="S169" s="287"/>
      <c r="T169" s="309"/>
      <c r="U169" s="310"/>
      <c r="V169" s="310"/>
      <c r="W169" s="310"/>
      <c r="X169" s="310"/>
    </row>
    <row r="170" spans="2:24" ht="15" customHeight="1" outlineLevel="1" thickTop="1" x14ac:dyDescent="0.25">
      <c r="B170" s="2">
        <v>133</v>
      </c>
      <c r="C170" s="2">
        <v>101</v>
      </c>
      <c r="D170" s="400" t="s">
        <v>626</v>
      </c>
      <c r="E170" s="285">
        <v>2</v>
      </c>
      <c r="F170" s="284">
        <v>328.50810000000001</v>
      </c>
      <c r="G170" s="284">
        <v>316.76010000000002</v>
      </c>
      <c r="H170" s="284">
        <v>217.04050000000001</v>
      </c>
      <c r="J170" s="302">
        <v>133</v>
      </c>
      <c r="K170" s="302">
        <v>101</v>
      </c>
      <c r="L170" s="303" t="str">
        <f t="shared" si="127"/>
        <v>Іллінецький районний суд Вінницької області</v>
      </c>
      <c r="M170" s="300">
        <f t="shared" si="127"/>
        <v>2.4</v>
      </c>
      <c r="N170" s="301">
        <f t="shared" si="127"/>
        <v>337.59019999999998</v>
      </c>
      <c r="O170" s="301">
        <f t="shared" si="127"/>
        <v>289.92939999999999</v>
      </c>
      <c r="P170" s="301">
        <f t="shared" si="127"/>
        <v>461.4049</v>
      </c>
      <c r="R170" s="302">
        <v>108</v>
      </c>
      <c r="S170" s="302">
        <v>92</v>
      </c>
      <c r="T170" s="303" t="s">
        <v>151</v>
      </c>
      <c r="U170" s="300">
        <f>M170+M171+M172+M173</f>
        <v>7.6000000000000005</v>
      </c>
      <c r="V170" s="300">
        <f>N170+N171+N172+N173</f>
        <v>1133.6174999999998</v>
      </c>
      <c r="W170" s="300">
        <f>O170+O171+O172+O173</f>
        <v>841.91919999999993</v>
      </c>
      <c r="X170" s="300">
        <f>P170+P171+P172+P173</f>
        <v>1841.3898000000002</v>
      </c>
    </row>
    <row r="171" spans="2:24" ht="15" customHeight="1" outlineLevel="1" x14ac:dyDescent="0.25">
      <c r="B171" s="2">
        <v>134</v>
      </c>
      <c r="C171" s="2">
        <v>102</v>
      </c>
      <c r="D171" s="400" t="s">
        <v>628</v>
      </c>
      <c r="E171" s="285">
        <v>2</v>
      </c>
      <c r="F171" s="284">
        <v>323.50189999999998</v>
      </c>
      <c r="G171" s="284">
        <v>281.80919999999998</v>
      </c>
      <c r="H171" s="284">
        <v>480.23739999999998</v>
      </c>
      <c r="J171" s="2">
        <v>134</v>
      </c>
      <c r="K171" s="2">
        <v>102</v>
      </c>
      <c r="L171" s="295" t="str">
        <f>D171</f>
        <v>Липовецький районний суд Вінницької області</v>
      </c>
      <c r="M171" s="286">
        <f>E171</f>
        <v>2</v>
      </c>
      <c r="N171" s="284">
        <f>F171</f>
        <v>323.50189999999998</v>
      </c>
      <c r="O171" s="284">
        <f>G171</f>
        <v>281.80919999999998</v>
      </c>
      <c r="P171" s="284">
        <f>H171</f>
        <v>480.23739999999998</v>
      </c>
      <c r="R171" s="2"/>
      <c r="S171" s="2"/>
      <c r="T171" s="363"/>
      <c r="U171" s="217"/>
      <c r="V171" s="217"/>
      <c r="W171" s="217"/>
      <c r="X171" s="217"/>
    </row>
    <row r="172" spans="2:24" ht="15" customHeight="1" outlineLevel="1" x14ac:dyDescent="0.25">
      <c r="B172" s="2">
        <v>135</v>
      </c>
      <c r="C172" s="2">
        <v>103</v>
      </c>
      <c r="D172" s="400" t="s">
        <v>630</v>
      </c>
      <c r="E172" s="285">
        <v>2</v>
      </c>
      <c r="F172" s="284">
        <v>298.43020000000001</v>
      </c>
      <c r="G172" s="284">
        <v>287.18830000000003</v>
      </c>
      <c r="H172" s="284">
        <v>243.32130000000001</v>
      </c>
      <c r="J172" s="2">
        <v>135</v>
      </c>
      <c r="K172" s="2">
        <v>103</v>
      </c>
      <c r="L172" s="295" t="str">
        <f>D176</f>
        <v>Оратівський районний суд Вінницької області</v>
      </c>
      <c r="M172" s="286">
        <f>E176</f>
        <v>1.5</v>
      </c>
      <c r="N172" s="284">
        <f>F176</f>
        <v>101.2923</v>
      </c>
      <c r="O172" s="284">
        <f>G176</f>
        <v>12.953799999999999</v>
      </c>
      <c r="P172" s="284">
        <f>H176</f>
        <v>528.69970000000001</v>
      </c>
      <c r="R172" s="2"/>
      <c r="S172" s="2"/>
      <c r="T172" s="363"/>
      <c r="U172" s="217"/>
      <c r="V172" s="217"/>
      <c r="W172" s="217"/>
      <c r="X172" s="217"/>
    </row>
    <row r="173" spans="2:24" ht="30.75" customHeight="1" outlineLevel="1" thickBot="1" x14ac:dyDescent="0.3">
      <c r="B173" s="2">
        <v>136</v>
      </c>
      <c r="C173" s="2">
        <v>104</v>
      </c>
      <c r="D173" s="400" t="s">
        <v>632</v>
      </c>
      <c r="E173" s="285">
        <v>5</v>
      </c>
      <c r="F173" s="284">
        <v>519.66480000000001</v>
      </c>
      <c r="G173" s="284">
        <v>479.04759999999999</v>
      </c>
      <c r="H173" s="284">
        <v>327.2389</v>
      </c>
      <c r="J173" s="287">
        <v>136</v>
      </c>
      <c r="K173" s="287">
        <v>104</v>
      </c>
      <c r="L173" s="329" t="str">
        <f>D178</f>
        <v>Погребищенський районний суд Вінницької області</v>
      </c>
      <c r="M173" s="307">
        <f>E178</f>
        <v>1.7</v>
      </c>
      <c r="N173" s="330">
        <f>F178</f>
        <v>371.23309999999998</v>
      </c>
      <c r="O173" s="330">
        <f>G178</f>
        <v>257.22680000000003</v>
      </c>
      <c r="P173" s="330">
        <f>H178</f>
        <v>371.0478</v>
      </c>
      <c r="R173" s="287"/>
      <c r="S173" s="287"/>
      <c r="T173" s="406"/>
      <c r="U173" s="310"/>
      <c r="V173" s="310"/>
      <c r="W173" s="310"/>
      <c r="X173" s="310"/>
    </row>
    <row r="174" spans="2:24" ht="30" customHeight="1" outlineLevel="1" thickTop="1" x14ac:dyDescent="0.25">
      <c r="B174" s="2">
        <v>137</v>
      </c>
      <c r="C174" s="2">
        <v>105</v>
      </c>
      <c r="D174" s="400" t="s">
        <v>633</v>
      </c>
      <c r="E174" s="285">
        <v>2</v>
      </c>
      <c r="F174" s="284">
        <v>182.64019999999999</v>
      </c>
      <c r="G174" s="284">
        <v>157.18119999999999</v>
      </c>
      <c r="H174" s="284">
        <v>121.3263</v>
      </c>
      <c r="J174" s="302">
        <v>137</v>
      </c>
      <c r="K174" s="302">
        <v>105</v>
      </c>
      <c r="L174" s="303" t="str">
        <f t="shared" ref="L174:P176" si="128">D167</f>
        <v>Калинівський районний суд Вінницької області</v>
      </c>
      <c r="M174" s="300">
        <f t="shared" si="128"/>
        <v>3.5</v>
      </c>
      <c r="N174" s="301">
        <f t="shared" si="128"/>
        <v>665.72519999999997</v>
      </c>
      <c r="O174" s="301">
        <f t="shared" si="128"/>
        <v>523.77560000000005</v>
      </c>
      <c r="P174" s="301">
        <f t="shared" si="128"/>
        <v>531.59979999999996</v>
      </c>
      <c r="R174" s="302">
        <v>109</v>
      </c>
      <c r="S174" s="302">
        <v>93</v>
      </c>
      <c r="T174" s="303" t="s">
        <v>152</v>
      </c>
      <c r="U174" s="300">
        <f>M174+M175</f>
        <v>7.5</v>
      </c>
      <c r="V174" s="300">
        <f>N174+N175</f>
        <v>1447.963</v>
      </c>
      <c r="W174" s="300">
        <f>O174+O175</f>
        <v>1207.9584</v>
      </c>
      <c r="X174" s="300">
        <f>P174+P175</f>
        <v>1000.977</v>
      </c>
    </row>
    <row r="175" spans="2:24" ht="30.75" customHeight="1" outlineLevel="1" thickBot="1" x14ac:dyDescent="0.3">
      <c r="B175" s="2">
        <v>138</v>
      </c>
      <c r="C175" s="2">
        <v>106</v>
      </c>
      <c r="D175" s="400" t="s">
        <v>634</v>
      </c>
      <c r="E175" s="285">
        <v>3</v>
      </c>
      <c r="F175" s="284">
        <v>584.71379999999999</v>
      </c>
      <c r="G175" s="284">
        <v>539.02070000000003</v>
      </c>
      <c r="H175" s="284">
        <v>700.33600000000001</v>
      </c>
      <c r="J175" s="287">
        <v>138</v>
      </c>
      <c r="K175" s="287">
        <v>106</v>
      </c>
      <c r="L175" s="329" t="str">
        <f t="shared" si="128"/>
        <v>Козятинський міськрайонний суд Вінницької області</v>
      </c>
      <c r="M175" s="307">
        <f t="shared" si="128"/>
        <v>4</v>
      </c>
      <c r="N175" s="330">
        <f t="shared" si="128"/>
        <v>782.23779999999999</v>
      </c>
      <c r="O175" s="330">
        <f t="shared" si="128"/>
        <v>684.18280000000004</v>
      </c>
      <c r="P175" s="330">
        <f t="shared" si="128"/>
        <v>469.37720000000002</v>
      </c>
      <c r="R175" s="287"/>
      <c r="S175" s="287"/>
      <c r="T175" s="331"/>
      <c r="U175" s="310"/>
      <c r="V175" s="310"/>
      <c r="W175" s="310"/>
      <c r="X175" s="310"/>
    </row>
    <row r="176" spans="2:24" ht="30" customHeight="1" outlineLevel="1" thickTop="1" x14ac:dyDescent="0.25">
      <c r="B176" s="2">
        <v>139</v>
      </c>
      <c r="C176" s="2">
        <v>107</v>
      </c>
      <c r="D176" s="400" t="s">
        <v>636</v>
      </c>
      <c r="E176" s="285">
        <v>1.5</v>
      </c>
      <c r="F176" s="284">
        <v>101.2923</v>
      </c>
      <c r="G176" s="284">
        <v>12.953799999999999</v>
      </c>
      <c r="H176" s="284">
        <v>528.69970000000001</v>
      </c>
      <c r="J176" s="302">
        <v>139</v>
      </c>
      <c r="K176" s="302">
        <v>107</v>
      </c>
      <c r="L176" s="303" t="str">
        <f t="shared" si="128"/>
        <v>Крижопільський районний суд Вінницької області</v>
      </c>
      <c r="M176" s="300">
        <f t="shared" si="128"/>
        <v>1.9</v>
      </c>
      <c r="N176" s="301">
        <f t="shared" si="128"/>
        <v>320.7561</v>
      </c>
      <c r="O176" s="301">
        <f t="shared" si="128"/>
        <v>216.35489999999999</v>
      </c>
      <c r="P176" s="301">
        <f t="shared" si="128"/>
        <v>341.01960000000003</v>
      </c>
      <c r="R176" s="302">
        <v>110</v>
      </c>
      <c r="S176" s="302">
        <v>94</v>
      </c>
      <c r="T176" s="403" t="s">
        <v>153</v>
      </c>
      <c r="U176" s="300">
        <f>M176+M177</f>
        <v>3.9</v>
      </c>
      <c r="V176" s="300">
        <f>N176+N177</f>
        <v>531.8107</v>
      </c>
      <c r="W176" s="300">
        <f>O176+O177</f>
        <v>346.14019999999999</v>
      </c>
      <c r="X176" s="300">
        <f>P176+P177</f>
        <v>621.87869999999998</v>
      </c>
    </row>
    <row r="177" spans="2:24" ht="15.75" customHeight="1" outlineLevel="1" thickBot="1" x14ac:dyDescent="0.3">
      <c r="B177" s="2">
        <v>140</v>
      </c>
      <c r="C177" s="2">
        <v>108</v>
      </c>
      <c r="D177" s="400" t="s">
        <v>638</v>
      </c>
      <c r="E177" s="285">
        <v>2</v>
      </c>
      <c r="F177" s="284">
        <v>211.05459999999999</v>
      </c>
      <c r="G177" s="284">
        <v>129.78530000000001</v>
      </c>
      <c r="H177" s="284">
        <v>280.85910000000001</v>
      </c>
      <c r="J177" s="287">
        <v>140</v>
      </c>
      <c r="K177" s="287">
        <v>108</v>
      </c>
      <c r="L177" s="329" t="str">
        <f>D177</f>
        <v>Піщанський районний суд Вінницької області</v>
      </c>
      <c r="M177" s="307">
        <f>E177</f>
        <v>2</v>
      </c>
      <c r="N177" s="330">
        <f>F177</f>
        <v>211.05459999999999</v>
      </c>
      <c r="O177" s="330">
        <f>G177</f>
        <v>129.78530000000001</v>
      </c>
      <c r="P177" s="330">
        <f>H177</f>
        <v>280.85910000000001</v>
      </c>
      <c r="R177" s="287"/>
      <c r="S177" s="287"/>
      <c r="T177" s="312"/>
      <c r="U177" s="310"/>
      <c r="V177" s="310"/>
      <c r="W177" s="310"/>
      <c r="X177" s="310"/>
    </row>
    <row r="178" spans="2:24" ht="30" customHeight="1" outlineLevel="1" thickTop="1" x14ac:dyDescent="0.25">
      <c r="B178" s="2">
        <v>141</v>
      </c>
      <c r="C178" s="2">
        <v>109</v>
      </c>
      <c r="D178" s="400" t="s">
        <v>639</v>
      </c>
      <c r="E178" s="285">
        <v>1.7</v>
      </c>
      <c r="F178" s="284">
        <v>371.23309999999998</v>
      </c>
      <c r="G178" s="284">
        <v>257.22680000000003</v>
      </c>
      <c r="H178" s="284">
        <v>371.0478</v>
      </c>
      <c r="J178" s="302">
        <v>141</v>
      </c>
      <c r="K178" s="302">
        <v>109</v>
      </c>
      <c r="L178" s="303" t="str">
        <f t="shared" ref="L178:P179" si="129">D173</f>
        <v>Могилів-Подільський міськрайонний суд Вінницької області</v>
      </c>
      <c r="M178" s="300">
        <f t="shared" si="129"/>
        <v>5</v>
      </c>
      <c r="N178" s="301">
        <f t="shared" si="129"/>
        <v>519.66480000000001</v>
      </c>
      <c r="O178" s="301">
        <f t="shared" si="129"/>
        <v>479.04759999999999</v>
      </c>
      <c r="P178" s="301">
        <f t="shared" si="129"/>
        <v>327.2389</v>
      </c>
      <c r="R178" s="302">
        <v>111</v>
      </c>
      <c r="S178" s="302">
        <v>95</v>
      </c>
      <c r="T178" s="303" t="s">
        <v>154</v>
      </c>
      <c r="U178" s="300">
        <f>M178+M179+M180</f>
        <v>10</v>
      </c>
      <c r="V178" s="300">
        <f>N178+N179+N180</f>
        <v>817.75020000000006</v>
      </c>
      <c r="W178" s="300">
        <f>O178+O179+O180</f>
        <v>724.82330000000002</v>
      </c>
      <c r="X178" s="300">
        <f>P178+P179+P180</f>
        <v>555.06060000000002</v>
      </c>
    </row>
    <row r="179" spans="2:24" ht="30" customHeight="1" outlineLevel="1" x14ac:dyDescent="0.25">
      <c r="B179" s="2">
        <v>142</v>
      </c>
      <c r="C179" s="2">
        <v>110</v>
      </c>
      <c r="D179" s="400" t="s">
        <v>640</v>
      </c>
      <c r="E179" s="285">
        <v>1</v>
      </c>
      <c r="F179" s="284">
        <v>316.9556</v>
      </c>
      <c r="G179" s="284">
        <v>224.69569999999999</v>
      </c>
      <c r="H179" s="284">
        <v>748.35299999999995</v>
      </c>
      <c r="J179" s="2">
        <v>142</v>
      </c>
      <c r="K179" s="2">
        <v>110</v>
      </c>
      <c r="L179" s="295" t="str">
        <f t="shared" si="129"/>
        <v>Мурованокуриловецький районний суд Вінницької області</v>
      </c>
      <c r="M179" s="286">
        <f t="shared" si="129"/>
        <v>2</v>
      </c>
      <c r="N179" s="284">
        <f t="shared" si="129"/>
        <v>182.64019999999999</v>
      </c>
      <c r="O179" s="284">
        <f t="shared" si="129"/>
        <v>157.18119999999999</v>
      </c>
      <c r="P179" s="284">
        <f t="shared" si="129"/>
        <v>121.3263</v>
      </c>
      <c r="R179" s="2"/>
      <c r="S179" s="2"/>
      <c r="T179" s="407"/>
      <c r="U179" s="217"/>
      <c r="V179" s="217"/>
      <c r="W179" s="217"/>
      <c r="X179" s="217"/>
    </row>
    <row r="180" spans="2:24" ht="15.75" customHeight="1" outlineLevel="1" thickBot="1" x14ac:dyDescent="0.3">
      <c r="B180" s="2">
        <v>143</v>
      </c>
      <c r="C180" s="2">
        <v>111</v>
      </c>
      <c r="D180" s="400" t="s">
        <v>641</v>
      </c>
      <c r="E180" s="285">
        <v>3</v>
      </c>
      <c r="F180" s="284">
        <v>377.6617</v>
      </c>
      <c r="G180" s="284">
        <v>348.10309999999998</v>
      </c>
      <c r="H180" s="284">
        <v>396.23520000000002</v>
      </c>
      <c r="J180" s="287">
        <v>143</v>
      </c>
      <c r="K180" s="287">
        <v>111</v>
      </c>
      <c r="L180" s="329" t="str">
        <f>D185</f>
        <v>Чернівецький районний суд Вінницької області</v>
      </c>
      <c r="M180" s="307">
        <f>E185</f>
        <v>3</v>
      </c>
      <c r="N180" s="330">
        <f>F185</f>
        <v>115.4452</v>
      </c>
      <c r="O180" s="330">
        <f>G185</f>
        <v>88.594499999999996</v>
      </c>
      <c r="P180" s="330">
        <f>H185</f>
        <v>106.4954</v>
      </c>
      <c r="R180" s="287"/>
      <c r="S180" s="287"/>
      <c r="T180" s="312"/>
      <c r="U180" s="310"/>
      <c r="V180" s="310"/>
      <c r="W180" s="310"/>
      <c r="X180" s="310"/>
    </row>
    <row r="181" spans="2:24" ht="15" customHeight="1" outlineLevel="1" thickTop="1" x14ac:dyDescent="0.25">
      <c r="B181" s="2">
        <v>144</v>
      </c>
      <c r="C181" s="2">
        <v>112</v>
      </c>
      <c r="D181" s="400" t="s">
        <v>643</v>
      </c>
      <c r="E181" s="285">
        <v>2</v>
      </c>
      <c r="F181" s="284">
        <v>216.6079</v>
      </c>
      <c r="G181" s="284">
        <v>219.35300000000001</v>
      </c>
      <c r="H181" s="284">
        <v>205.0385</v>
      </c>
      <c r="J181" s="302">
        <v>144</v>
      </c>
      <c r="K181" s="302">
        <v>112</v>
      </c>
      <c r="L181" s="303" t="str">
        <f>D175</f>
        <v>Немирівський районний суд Вінницької області</v>
      </c>
      <c r="M181" s="300">
        <f>E175</f>
        <v>3</v>
      </c>
      <c r="N181" s="301">
        <f>F175</f>
        <v>584.71379999999999</v>
      </c>
      <c r="O181" s="301">
        <f>G175</f>
        <v>539.02070000000003</v>
      </c>
      <c r="P181" s="301">
        <f>H175</f>
        <v>700.33600000000001</v>
      </c>
      <c r="R181" s="302">
        <v>112</v>
      </c>
      <c r="S181" s="302">
        <v>96</v>
      </c>
      <c r="T181" s="303" t="s">
        <v>155</v>
      </c>
      <c r="U181" s="300">
        <f>M181+M182</f>
        <v>5</v>
      </c>
      <c r="V181" s="300">
        <f>N181+N182</f>
        <v>1001.8132000000001</v>
      </c>
      <c r="W181" s="300">
        <f>O181+O182</f>
        <v>951.6092000000001</v>
      </c>
      <c r="X181" s="300">
        <f>P181+P182</f>
        <v>1142.3585</v>
      </c>
    </row>
    <row r="182" spans="2:24" ht="15.75" customHeight="1" outlineLevel="1" thickBot="1" x14ac:dyDescent="0.3">
      <c r="B182" s="2">
        <v>145</v>
      </c>
      <c r="C182" s="2">
        <v>113</v>
      </c>
      <c r="D182" s="400" t="s">
        <v>645</v>
      </c>
      <c r="E182" s="285">
        <v>1.2</v>
      </c>
      <c r="F182" s="284">
        <v>178.25540000000001</v>
      </c>
      <c r="G182" s="284">
        <v>72.657200000000003</v>
      </c>
      <c r="H182" s="284">
        <v>486.57029999999997</v>
      </c>
      <c r="J182" s="287">
        <v>145</v>
      </c>
      <c r="K182" s="287">
        <v>113</v>
      </c>
      <c r="L182" s="329" t="str">
        <f>D183</f>
        <v>Тульчинський районний суд Вінницької області</v>
      </c>
      <c r="M182" s="307">
        <f>E183</f>
        <v>2</v>
      </c>
      <c r="N182" s="330">
        <f>F183</f>
        <v>417.0994</v>
      </c>
      <c r="O182" s="330">
        <f>G183</f>
        <v>412.58850000000001</v>
      </c>
      <c r="P182" s="330">
        <f>H183</f>
        <v>442.02249999999998</v>
      </c>
      <c r="R182" s="287"/>
      <c r="S182" s="287"/>
      <c r="T182" s="312"/>
      <c r="U182" s="310"/>
      <c r="V182" s="310"/>
      <c r="W182" s="310"/>
      <c r="X182" s="310"/>
    </row>
    <row r="183" spans="2:24" ht="16.5" customHeight="1" outlineLevel="1" thickTop="1" x14ac:dyDescent="0.25">
      <c r="B183" s="2">
        <v>146</v>
      </c>
      <c r="C183" s="2">
        <v>114</v>
      </c>
      <c r="D183" s="400" t="s">
        <v>646</v>
      </c>
      <c r="E183" s="285">
        <v>2</v>
      </c>
      <c r="F183" s="284">
        <v>417.0994</v>
      </c>
      <c r="G183" s="284">
        <v>412.58850000000001</v>
      </c>
      <c r="H183" s="284">
        <v>442.02249999999998</v>
      </c>
      <c r="J183" s="302">
        <v>146</v>
      </c>
      <c r="K183" s="302">
        <v>114</v>
      </c>
      <c r="L183" s="356" t="str">
        <f>D172</f>
        <v>Літинський районний суд Вінницької області</v>
      </c>
      <c r="M183" s="300">
        <f>E172</f>
        <v>2</v>
      </c>
      <c r="N183" s="301">
        <f>F172</f>
        <v>298.43020000000001</v>
      </c>
      <c r="O183" s="301">
        <f>G172</f>
        <v>287.18830000000003</v>
      </c>
      <c r="P183" s="301">
        <f>H172</f>
        <v>243.32130000000001</v>
      </c>
      <c r="R183" s="302">
        <v>113</v>
      </c>
      <c r="S183" s="302">
        <v>97</v>
      </c>
      <c r="T183" s="299" t="s">
        <v>156</v>
      </c>
      <c r="U183" s="305">
        <f>M183+M184</f>
        <v>6.5</v>
      </c>
      <c r="V183" s="305">
        <f>N183+N184</f>
        <v>758.68769999999995</v>
      </c>
      <c r="W183" s="305">
        <f>O183+O184</f>
        <v>704.87329999999997</v>
      </c>
      <c r="X183" s="305">
        <f>P183+P184</f>
        <v>569.08979999999997</v>
      </c>
    </row>
    <row r="184" spans="2:24" ht="30.75" customHeight="1" outlineLevel="1" thickBot="1" x14ac:dyDescent="0.3">
      <c r="B184" s="2">
        <v>147</v>
      </c>
      <c r="C184" s="2">
        <v>115</v>
      </c>
      <c r="D184" s="400" t="s">
        <v>647</v>
      </c>
      <c r="E184" s="285">
        <v>4.5</v>
      </c>
      <c r="F184" s="284">
        <v>460.25749999999999</v>
      </c>
      <c r="G184" s="284">
        <v>417.685</v>
      </c>
      <c r="H184" s="284">
        <v>325.76850000000002</v>
      </c>
      <c r="J184" s="287">
        <v>147</v>
      </c>
      <c r="K184" s="287">
        <v>115</v>
      </c>
      <c r="L184" s="329" t="str">
        <f>D184</f>
        <v>Хмільницький міськрайонний суд Вінницької області</v>
      </c>
      <c r="M184" s="307">
        <f>E184</f>
        <v>4.5</v>
      </c>
      <c r="N184" s="330">
        <f>F184</f>
        <v>460.25749999999999</v>
      </c>
      <c r="O184" s="330">
        <f>G184</f>
        <v>417.685</v>
      </c>
      <c r="P184" s="330">
        <f>H184</f>
        <v>325.76850000000002</v>
      </c>
      <c r="R184" s="287"/>
      <c r="S184" s="287"/>
      <c r="T184" s="312"/>
      <c r="U184" s="310"/>
      <c r="V184" s="310"/>
      <c r="W184" s="310"/>
      <c r="X184" s="310"/>
    </row>
    <row r="185" spans="2:24" ht="15.75" customHeight="1" outlineLevel="1" thickTop="1" x14ac:dyDescent="0.25">
      <c r="B185" s="2">
        <v>148</v>
      </c>
      <c r="C185" s="2">
        <v>116</v>
      </c>
      <c r="D185" s="400" t="s">
        <v>649</v>
      </c>
      <c r="E185" s="285">
        <v>3</v>
      </c>
      <c r="F185" s="284">
        <v>115.4452</v>
      </c>
      <c r="G185" s="284">
        <v>88.594499999999996</v>
      </c>
      <c r="H185" s="284">
        <v>106.4954</v>
      </c>
      <c r="J185" s="302">
        <v>148</v>
      </c>
      <c r="K185" s="302">
        <v>116</v>
      </c>
      <c r="L185" s="356" t="str">
        <f>D180</f>
        <v>Тиврівський районний суд Вінницької області</v>
      </c>
      <c r="M185" s="300">
        <f>E180</f>
        <v>3</v>
      </c>
      <c r="N185" s="301">
        <f>F180</f>
        <v>377.6617</v>
      </c>
      <c r="O185" s="301">
        <f>G180</f>
        <v>348.10309999999998</v>
      </c>
      <c r="P185" s="301">
        <f>H180</f>
        <v>396.23520000000002</v>
      </c>
      <c r="R185" s="302">
        <v>114</v>
      </c>
      <c r="S185" s="302">
        <v>98</v>
      </c>
      <c r="T185" s="356" t="s">
        <v>157</v>
      </c>
      <c r="U185" s="305">
        <f>M185+M186</f>
        <v>6.5</v>
      </c>
      <c r="V185" s="305">
        <f>N185+N186</f>
        <v>660.99790000000007</v>
      </c>
      <c r="W185" s="305">
        <f>O185+O186</f>
        <v>597.77520000000004</v>
      </c>
      <c r="X185" s="305">
        <f>P185+P186</f>
        <v>573.28880000000004</v>
      </c>
    </row>
    <row r="186" spans="2:24" ht="30.75" customHeight="1" outlineLevel="1" thickBot="1" x14ac:dyDescent="0.3">
      <c r="B186" s="2">
        <v>149</v>
      </c>
      <c r="C186" s="2">
        <v>117</v>
      </c>
      <c r="D186" s="400" t="s">
        <v>651</v>
      </c>
      <c r="E186" s="285">
        <v>1.5</v>
      </c>
      <c r="F186" s="284">
        <v>119.5125</v>
      </c>
      <c r="G186" s="284">
        <v>132.66470000000001</v>
      </c>
      <c r="H186" s="284">
        <v>131.1311</v>
      </c>
      <c r="J186" s="287">
        <v>149</v>
      </c>
      <c r="K186" s="287">
        <v>117</v>
      </c>
      <c r="L186" s="329" t="str">
        <f>D187</f>
        <v>Шаргородський районний суд Вінницької області</v>
      </c>
      <c r="M186" s="307">
        <f>E187</f>
        <v>3.5</v>
      </c>
      <c r="N186" s="330">
        <f>F187</f>
        <v>283.33620000000002</v>
      </c>
      <c r="O186" s="330">
        <f>G187</f>
        <v>249.6721</v>
      </c>
      <c r="P186" s="330">
        <f>H187</f>
        <v>177.05359999999999</v>
      </c>
      <c r="R186" s="287"/>
      <c r="S186" s="287"/>
      <c r="T186" s="312"/>
      <c r="U186" s="310"/>
      <c r="V186" s="310"/>
      <c r="W186" s="310"/>
      <c r="X186" s="310"/>
    </row>
    <row r="187" spans="2:24" ht="30.75" customHeight="1" outlineLevel="1" thickTop="1" x14ac:dyDescent="0.25">
      <c r="B187" s="2">
        <v>150</v>
      </c>
      <c r="C187" s="2">
        <v>118</v>
      </c>
      <c r="D187" s="400" t="s">
        <v>653</v>
      </c>
      <c r="E187" s="285">
        <v>3.5</v>
      </c>
      <c r="F187" s="284">
        <v>283.33620000000002</v>
      </c>
      <c r="G187" s="284">
        <v>249.6721</v>
      </c>
      <c r="H187" s="284">
        <v>177.05359999999999</v>
      </c>
      <c r="J187" s="302">
        <v>150</v>
      </c>
      <c r="K187" s="302">
        <v>118</v>
      </c>
      <c r="L187" s="303" t="str">
        <f>D181</f>
        <v>Томашпільський районний суд Вінницької області</v>
      </c>
      <c r="M187" s="300">
        <f>E181</f>
        <v>2</v>
      </c>
      <c r="N187" s="301">
        <f>F181</f>
        <v>216.6079</v>
      </c>
      <c r="O187" s="301">
        <f>G181</f>
        <v>219.35300000000001</v>
      </c>
      <c r="P187" s="301">
        <f>H181</f>
        <v>205.0385</v>
      </c>
      <c r="R187" s="298">
        <v>115</v>
      </c>
      <c r="S187" s="298">
        <v>99</v>
      </c>
      <c r="T187" s="356" t="s">
        <v>158</v>
      </c>
      <c r="U187" s="305">
        <f>M187+M188</f>
        <v>5.4</v>
      </c>
      <c r="V187" s="305">
        <f>N187+N188</f>
        <v>544.78779999999995</v>
      </c>
      <c r="W187" s="305">
        <f>O187+O188</f>
        <v>538.91250000000002</v>
      </c>
      <c r="X187" s="305">
        <f>P187+P188</f>
        <v>374.6635</v>
      </c>
    </row>
    <row r="188" spans="2:24" ht="15.75" customHeight="1" outlineLevel="1" thickBot="1" x14ac:dyDescent="0.3">
      <c r="B188" s="396">
        <v>151</v>
      </c>
      <c r="C188" s="396">
        <v>119</v>
      </c>
      <c r="D188" s="408" t="s">
        <v>655</v>
      </c>
      <c r="E188" s="347">
        <v>3.4</v>
      </c>
      <c r="F188" s="346">
        <v>328.17989999999998</v>
      </c>
      <c r="G188" s="346">
        <v>319.55950000000001</v>
      </c>
      <c r="H188" s="346">
        <v>169.625</v>
      </c>
      <c r="J188" s="396">
        <v>151</v>
      </c>
      <c r="K188" s="396">
        <v>119</v>
      </c>
      <c r="L188" s="410" t="str">
        <f t="shared" ref="L188:P189" si="130">D188</f>
        <v>Ямпільський районний суд Вінницької області</v>
      </c>
      <c r="M188" s="409">
        <f t="shared" si="130"/>
        <v>3.4</v>
      </c>
      <c r="N188" s="346">
        <f t="shared" si="130"/>
        <v>328.17989999999998</v>
      </c>
      <c r="O188" s="346">
        <f t="shared" si="130"/>
        <v>319.55950000000001</v>
      </c>
      <c r="P188" s="346">
        <f t="shared" si="130"/>
        <v>169.625</v>
      </c>
      <c r="R188" s="396"/>
      <c r="S188" s="396"/>
      <c r="T188" s="411"/>
      <c r="U188" s="412"/>
      <c r="V188" s="412"/>
      <c r="W188" s="412"/>
      <c r="X188" s="412"/>
    </row>
    <row r="189" spans="2:24" ht="30" customHeight="1" outlineLevel="1" thickTop="1" x14ac:dyDescent="0.25">
      <c r="B189" s="302">
        <v>152</v>
      </c>
      <c r="C189" s="302">
        <v>120</v>
      </c>
      <c r="D189" s="399" t="s">
        <v>657</v>
      </c>
      <c r="E189" s="350">
        <v>2.73</v>
      </c>
      <c r="F189" s="301">
        <v>809.2405</v>
      </c>
      <c r="G189" s="301">
        <v>655.33040000000005</v>
      </c>
      <c r="H189" s="301">
        <v>466.55790000000002</v>
      </c>
      <c r="J189" s="302">
        <v>152</v>
      </c>
      <c r="K189" s="302">
        <v>120</v>
      </c>
      <c r="L189" s="303" t="str">
        <f t="shared" si="130"/>
        <v>Володимир-Волинський міський суд Волинської області</v>
      </c>
      <c r="M189" s="300">
        <f t="shared" si="130"/>
        <v>2.73</v>
      </c>
      <c r="N189" s="301">
        <f t="shared" si="130"/>
        <v>809.2405</v>
      </c>
      <c r="O189" s="301">
        <f t="shared" si="130"/>
        <v>655.33040000000005</v>
      </c>
      <c r="P189" s="301">
        <f t="shared" si="130"/>
        <v>466.55790000000002</v>
      </c>
      <c r="R189" s="302">
        <v>116</v>
      </c>
      <c r="S189" s="302">
        <v>100</v>
      </c>
      <c r="T189" s="303" t="s">
        <v>159</v>
      </c>
      <c r="U189" s="300">
        <f>M189+M190</f>
        <v>5.73</v>
      </c>
      <c r="V189" s="300">
        <f>N189+N190</f>
        <v>993.79870000000005</v>
      </c>
      <c r="W189" s="300">
        <f>O189+O190</f>
        <v>815.34400000000005</v>
      </c>
      <c r="X189" s="300">
        <f>P189+P190</f>
        <v>834.32240000000002</v>
      </c>
    </row>
    <row r="190" spans="2:24" ht="15.75" customHeight="1" outlineLevel="1" thickBot="1" x14ac:dyDescent="0.3">
      <c r="B190" s="2">
        <v>153</v>
      </c>
      <c r="C190" s="2">
        <v>121</v>
      </c>
      <c r="D190" s="400" t="s">
        <v>659</v>
      </c>
      <c r="E190" s="285">
        <v>2</v>
      </c>
      <c r="F190" s="284">
        <v>361.28500000000003</v>
      </c>
      <c r="G190" s="284">
        <v>306.31189999999998</v>
      </c>
      <c r="H190" s="284">
        <v>363.79509999999999</v>
      </c>
      <c r="J190" s="287">
        <v>153</v>
      </c>
      <c r="K190" s="287">
        <v>121</v>
      </c>
      <c r="L190" s="329" t="str">
        <f>D204</f>
        <v>Турійський районний суд Волинської області</v>
      </c>
      <c r="M190" s="307">
        <f>E204</f>
        <v>3</v>
      </c>
      <c r="N190" s="330">
        <f>F204</f>
        <v>184.5582</v>
      </c>
      <c r="O190" s="330">
        <f>G204</f>
        <v>160.0136</v>
      </c>
      <c r="P190" s="330">
        <f>H204</f>
        <v>367.7645</v>
      </c>
      <c r="R190" s="287"/>
      <c r="S190" s="287"/>
      <c r="T190" s="312"/>
      <c r="U190" s="310"/>
      <c r="V190" s="310"/>
      <c r="W190" s="310"/>
      <c r="X190" s="310"/>
    </row>
    <row r="191" spans="2:24" ht="15" customHeight="1" outlineLevel="1" thickTop="1" x14ac:dyDescent="0.25">
      <c r="B191" s="2">
        <v>154</v>
      </c>
      <c r="C191" s="2">
        <v>122</v>
      </c>
      <c r="D191" s="400" t="s">
        <v>661</v>
      </c>
      <c r="E191" s="285">
        <v>0.8</v>
      </c>
      <c r="F191" s="284">
        <v>255.14250000000001</v>
      </c>
      <c r="G191" s="284">
        <v>218.53720000000001</v>
      </c>
      <c r="H191" s="284">
        <v>231.47900000000001</v>
      </c>
      <c r="J191" s="302">
        <v>154</v>
      </c>
      <c r="K191" s="302">
        <v>122</v>
      </c>
      <c r="L191" s="303" t="str">
        <f>D190</f>
        <v>Горохівський районний суд Волинської області</v>
      </c>
      <c r="M191" s="300">
        <f>E190</f>
        <v>2</v>
      </c>
      <c r="N191" s="301">
        <f>F190</f>
        <v>361.28500000000003</v>
      </c>
      <c r="O191" s="301">
        <f>G190</f>
        <v>306.31189999999998</v>
      </c>
      <c r="P191" s="301">
        <f>H190</f>
        <v>363.79509999999999</v>
      </c>
      <c r="R191" s="302">
        <v>117</v>
      </c>
      <c r="S191" s="302">
        <v>101</v>
      </c>
      <c r="T191" s="303" t="s">
        <v>160</v>
      </c>
      <c r="U191" s="300">
        <f>M191+M192</f>
        <v>3.4</v>
      </c>
      <c r="V191" s="300">
        <f>N191+N192</f>
        <v>569.53030000000001</v>
      </c>
      <c r="W191" s="300">
        <f>O191+O192</f>
        <v>483.81129999999996</v>
      </c>
      <c r="X191" s="300">
        <f>P191+P192</f>
        <v>493.92589999999996</v>
      </c>
    </row>
    <row r="192" spans="2:24" ht="30.75" customHeight="1" outlineLevel="1" thickBot="1" x14ac:dyDescent="0.3">
      <c r="B192" s="2">
        <v>155</v>
      </c>
      <c r="C192" s="2">
        <v>123</v>
      </c>
      <c r="D192" s="413" t="s">
        <v>663</v>
      </c>
      <c r="E192" s="285">
        <v>2</v>
      </c>
      <c r="F192" s="284">
        <v>344.42270000000002</v>
      </c>
      <c r="G192" s="284">
        <v>331.99220000000003</v>
      </c>
      <c r="H192" s="284">
        <v>163.6996</v>
      </c>
      <c r="J192" s="287">
        <v>155</v>
      </c>
      <c r="K192" s="287">
        <v>123</v>
      </c>
      <c r="L192" s="329" t="str">
        <f>D195</f>
        <v>Локачинський районний суд Волинської області</v>
      </c>
      <c r="M192" s="307">
        <f>E195</f>
        <v>1.4</v>
      </c>
      <c r="N192" s="330">
        <f>F195</f>
        <v>208.24529999999999</v>
      </c>
      <c r="O192" s="330">
        <f>G195</f>
        <v>177.49940000000001</v>
      </c>
      <c r="P192" s="330">
        <f>H195</f>
        <v>130.13079999999999</v>
      </c>
      <c r="R192" s="287"/>
      <c r="S192" s="287"/>
      <c r="T192" s="312"/>
      <c r="U192" s="310"/>
      <c r="V192" s="310"/>
      <c r="W192" s="310"/>
      <c r="X192" s="310"/>
    </row>
    <row r="193" spans="2:24" ht="30.75" customHeight="1" outlineLevel="1" thickTop="1" x14ac:dyDescent="0.25">
      <c r="B193" s="2">
        <v>156</v>
      </c>
      <c r="C193" s="2">
        <v>124</v>
      </c>
      <c r="D193" s="413" t="s">
        <v>665</v>
      </c>
      <c r="E193" s="285">
        <v>4</v>
      </c>
      <c r="F193" s="284">
        <v>627.43889999999999</v>
      </c>
      <c r="G193" s="284">
        <v>519.81889999999999</v>
      </c>
      <c r="H193" s="284">
        <v>412.54320000000001</v>
      </c>
      <c r="J193" s="302">
        <v>156</v>
      </c>
      <c r="K193" s="302">
        <v>124</v>
      </c>
      <c r="L193" s="356" t="str">
        <f>D192</f>
        <v>Камінь-Каширський районний суд Волинської області</v>
      </c>
      <c r="M193" s="300">
        <f>E192</f>
        <v>2</v>
      </c>
      <c r="N193" s="301">
        <f>F192</f>
        <v>344.42270000000002</v>
      </c>
      <c r="O193" s="301">
        <f>G192</f>
        <v>331.99220000000003</v>
      </c>
      <c r="P193" s="301">
        <f>H192</f>
        <v>163.6996</v>
      </c>
      <c r="R193" s="302">
        <v>118</v>
      </c>
      <c r="S193" s="302">
        <v>102</v>
      </c>
      <c r="T193" s="356" t="s">
        <v>578</v>
      </c>
      <c r="U193" s="305">
        <f>M193+M194</f>
        <v>5.9</v>
      </c>
      <c r="V193" s="305">
        <f>N193+N194</f>
        <v>606.09810000000004</v>
      </c>
      <c r="W193" s="305">
        <f>O193+O194</f>
        <v>552.85919999999999</v>
      </c>
      <c r="X193" s="305">
        <f>P193+P194</f>
        <v>330.40499999999997</v>
      </c>
    </row>
    <row r="194" spans="2:24" ht="15.75" customHeight="1" outlineLevel="1" thickBot="1" x14ac:dyDescent="0.3">
      <c r="B194" s="2">
        <v>157</v>
      </c>
      <c r="C194" s="2">
        <v>125</v>
      </c>
      <c r="D194" s="413" t="s">
        <v>667</v>
      </c>
      <c r="E194" s="285">
        <v>5</v>
      </c>
      <c r="F194" s="284">
        <v>1266.0453</v>
      </c>
      <c r="G194" s="284">
        <v>1081.0275999999999</v>
      </c>
      <c r="H194" s="284">
        <v>890.27160000000003</v>
      </c>
      <c r="J194" s="287">
        <v>157</v>
      </c>
      <c r="K194" s="287">
        <v>125</v>
      </c>
      <c r="L194" s="293" t="str">
        <f>D201</f>
        <v>Ратнівський районний суд Волинської області</v>
      </c>
      <c r="M194" s="307">
        <f>E201</f>
        <v>3.9</v>
      </c>
      <c r="N194" s="330">
        <f>F201</f>
        <v>261.67540000000002</v>
      </c>
      <c r="O194" s="330">
        <f>G201</f>
        <v>220.86699999999999</v>
      </c>
      <c r="P194" s="330">
        <f>H201</f>
        <v>166.7054</v>
      </c>
      <c r="R194" s="287"/>
      <c r="S194" s="287"/>
      <c r="T194" s="312"/>
      <c r="U194" s="310"/>
      <c r="V194" s="310"/>
      <c r="W194" s="310"/>
      <c r="X194" s="310"/>
    </row>
    <row r="195" spans="2:24" ht="15.75" customHeight="1" outlineLevel="1" thickTop="1" x14ac:dyDescent="0.25">
      <c r="B195" s="2">
        <v>158</v>
      </c>
      <c r="C195" s="2">
        <v>126</v>
      </c>
      <c r="D195" s="413" t="s">
        <v>669</v>
      </c>
      <c r="E195" s="285">
        <v>1.4</v>
      </c>
      <c r="F195" s="284">
        <v>208.24529999999999</v>
      </c>
      <c r="G195" s="284">
        <v>177.49940000000001</v>
      </c>
      <c r="H195" s="284">
        <v>130.13079999999999</v>
      </c>
      <c r="J195" s="302">
        <v>158</v>
      </c>
      <c r="K195" s="302">
        <v>126</v>
      </c>
      <c r="L195" s="303" t="str">
        <f>D193</f>
        <v>Ківерцівський районний суд Волинської області</v>
      </c>
      <c r="M195" s="300">
        <f>E193</f>
        <v>4</v>
      </c>
      <c r="N195" s="301">
        <f>F193</f>
        <v>627.43889999999999</v>
      </c>
      <c r="O195" s="301">
        <f>G193</f>
        <v>519.81889999999999</v>
      </c>
      <c r="P195" s="301">
        <f>H193</f>
        <v>412.54320000000001</v>
      </c>
      <c r="R195" s="302">
        <v>119</v>
      </c>
      <c r="S195" s="302">
        <v>103</v>
      </c>
      <c r="T195" s="303" t="s">
        <v>580</v>
      </c>
      <c r="U195" s="300">
        <f>M195+M196</f>
        <v>5.3</v>
      </c>
      <c r="V195" s="300">
        <f>N195+N196</f>
        <v>871.7251</v>
      </c>
      <c r="W195" s="300">
        <f>O195+O196</f>
        <v>739.74810000000002</v>
      </c>
      <c r="X195" s="300">
        <f>P195+P196</f>
        <v>627.94470000000001</v>
      </c>
    </row>
    <row r="196" spans="2:24" ht="30.75" customHeight="1" outlineLevel="1" thickBot="1" x14ac:dyDescent="0.3">
      <c r="B196" s="2">
        <v>159</v>
      </c>
      <c r="C196" s="2">
        <v>127</v>
      </c>
      <c r="D196" s="413" t="s">
        <v>671</v>
      </c>
      <c r="E196" s="285">
        <v>23.7</v>
      </c>
      <c r="F196" s="284">
        <v>3515.8944000000001</v>
      </c>
      <c r="G196" s="284">
        <v>3192.5659000000001</v>
      </c>
      <c r="H196" s="284">
        <v>1840.9839999999999</v>
      </c>
      <c r="J196" s="287">
        <v>159</v>
      </c>
      <c r="K196" s="287">
        <v>127</v>
      </c>
      <c r="L196" s="329" t="str">
        <f>D202</f>
        <v>Рожищенський районний суд Волинської області</v>
      </c>
      <c r="M196" s="307">
        <f>E202</f>
        <v>1.3</v>
      </c>
      <c r="N196" s="330">
        <f>F202</f>
        <v>244.28620000000001</v>
      </c>
      <c r="O196" s="330">
        <f>G202</f>
        <v>219.92920000000001</v>
      </c>
      <c r="P196" s="330">
        <f>H202</f>
        <v>215.4015</v>
      </c>
      <c r="R196" s="287"/>
      <c r="S196" s="287"/>
      <c r="T196" s="312"/>
      <c r="U196" s="310"/>
      <c r="V196" s="310"/>
      <c r="W196" s="310"/>
      <c r="X196" s="310"/>
    </row>
    <row r="197" spans="2:24" ht="30" customHeight="1" outlineLevel="1" thickTop="1" x14ac:dyDescent="0.25">
      <c r="B197" s="2">
        <v>160</v>
      </c>
      <c r="C197" s="2">
        <v>128</v>
      </c>
      <c r="D197" s="413" t="s">
        <v>672</v>
      </c>
      <c r="E197" s="285">
        <v>2.7</v>
      </c>
      <c r="F197" s="284">
        <v>210.02359999999999</v>
      </c>
      <c r="G197" s="284">
        <v>164.26410000000001</v>
      </c>
      <c r="H197" s="284">
        <v>127.0153</v>
      </c>
      <c r="J197" s="302">
        <v>160</v>
      </c>
      <c r="K197" s="302">
        <v>128</v>
      </c>
      <c r="L197" s="303" t="str">
        <f>D194</f>
        <v>Ковельський міськрайонний суд Волинської області</v>
      </c>
      <c r="M197" s="300">
        <f>E194</f>
        <v>5</v>
      </c>
      <c r="N197" s="301">
        <f>F194</f>
        <v>1266.0453</v>
      </c>
      <c r="O197" s="301">
        <f>G194</f>
        <v>1081.0275999999999</v>
      </c>
      <c r="P197" s="301">
        <f>H194</f>
        <v>890.27160000000003</v>
      </c>
      <c r="R197" s="302">
        <v>120</v>
      </c>
      <c r="S197" s="302">
        <v>104</v>
      </c>
      <c r="T197" s="303" t="s">
        <v>163</v>
      </c>
      <c r="U197" s="300">
        <f>M197+M198</f>
        <v>7</v>
      </c>
      <c r="V197" s="300">
        <f>N197+N198</f>
        <v>1415.7138</v>
      </c>
      <c r="W197" s="300">
        <f>O197+O198</f>
        <v>1211.098</v>
      </c>
      <c r="X197" s="300">
        <f>P197+P198</f>
        <v>1051.9660000000001</v>
      </c>
    </row>
    <row r="198" spans="2:24" ht="30.75" customHeight="1" outlineLevel="1" thickBot="1" x14ac:dyDescent="0.3">
      <c r="B198" s="2">
        <v>161</v>
      </c>
      <c r="C198" s="2">
        <v>129</v>
      </c>
      <c r="D198" s="413" t="s">
        <v>673</v>
      </c>
      <c r="E198" s="285">
        <v>2</v>
      </c>
      <c r="F198" s="284">
        <v>714.17669999999998</v>
      </c>
      <c r="G198" s="284">
        <v>576.06140000000005</v>
      </c>
      <c r="H198" s="284">
        <v>378.40640000000002</v>
      </c>
      <c r="J198" s="287">
        <v>161</v>
      </c>
      <c r="K198" s="287">
        <v>129</v>
      </c>
      <c r="L198" s="329" t="str">
        <f>D203</f>
        <v>Старовижівський районний суд Волинської області</v>
      </c>
      <c r="M198" s="307">
        <f>E203</f>
        <v>2</v>
      </c>
      <c r="N198" s="330">
        <f>F203</f>
        <v>149.66849999999999</v>
      </c>
      <c r="O198" s="330">
        <f>G203</f>
        <v>130.07040000000001</v>
      </c>
      <c r="P198" s="330">
        <f>H203</f>
        <v>161.6944</v>
      </c>
      <c r="R198" s="287"/>
      <c r="S198" s="287"/>
      <c r="T198" s="312"/>
      <c r="U198" s="310"/>
      <c r="V198" s="310"/>
      <c r="W198" s="310"/>
      <c r="X198" s="310"/>
    </row>
    <row r="199" spans="2:24" ht="30" customHeight="1" outlineLevel="1" thickTop="1" x14ac:dyDescent="0.25">
      <c r="B199" s="2">
        <v>162</v>
      </c>
      <c r="C199" s="2">
        <v>130</v>
      </c>
      <c r="D199" s="413" t="s">
        <v>674</v>
      </c>
      <c r="E199" s="285">
        <v>3</v>
      </c>
      <c r="F199" s="284">
        <v>368.57589999999999</v>
      </c>
      <c r="G199" s="284">
        <v>276.51190000000003</v>
      </c>
      <c r="H199" s="284">
        <v>291.98570000000001</v>
      </c>
      <c r="J199" s="302">
        <v>162</v>
      </c>
      <c r="K199" s="302">
        <v>130</v>
      </c>
      <c r="L199" s="303" t="str">
        <f>D198</f>
        <v>Любомльський районний суд Волинської області</v>
      </c>
      <c r="M199" s="300">
        <f>E198</f>
        <v>2</v>
      </c>
      <c r="N199" s="301">
        <f>F198</f>
        <v>714.17669999999998</v>
      </c>
      <c r="O199" s="301">
        <f>G198</f>
        <v>576.06140000000005</v>
      </c>
      <c r="P199" s="301">
        <f>H198</f>
        <v>378.40640000000002</v>
      </c>
      <c r="R199" s="302">
        <v>121</v>
      </c>
      <c r="S199" s="302">
        <v>105</v>
      </c>
      <c r="T199" s="303" t="s">
        <v>165</v>
      </c>
      <c r="U199" s="300">
        <f>M199+M200</f>
        <v>5</v>
      </c>
      <c r="V199" s="300">
        <f>N199+N200</f>
        <v>907.02179999999998</v>
      </c>
      <c r="W199" s="300">
        <f>O199+O200</f>
        <v>724.65330000000006</v>
      </c>
      <c r="X199" s="300">
        <f>P199+P200</f>
        <v>539.29650000000004</v>
      </c>
    </row>
    <row r="200" spans="2:24" ht="15.75" customHeight="1" outlineLevel="1" thickBot="1" x14ac:dyDescent="0.3">
      <c r="B200" s="2">
        <v>163</v>
      </c>
      <c r="C200" s="2">
        <v>131</v>
      </c>
      <c r="D200" s="413" t="s">
        <v>675</v>
      </c>
      <c r="E200" s="285">
        <v>3</v>
      </c>
      <c r="F200" s="284">
        <v>749.12130000000002</v>
      </c>
      <c r="G200" s="284">
        <v>619.55809999999997</v>
      </c>
      <c r="H200" s="284">
        <v>555.55970000000002</v>
      </c>
      <c r="J200" s="287">
        <v>163</v>
      </c>
      <c r="K200" s="287">
        <v>131</v>
      </c>
      <c r="L200" s="329" t="str">
        <f>D205</f>
        <v>Шацький районний суд Волинської області</v>
      </c>
      <c r="M200" s="307">
        <f>E205</f>
        <v>3</v>
      </c>
      <c r="N200" s="330">
        <f>F205</f>
        <v>192.8451</v>
      </c>
      <c r="O200" s="330">
        <f>G205</f>
        <v>148.59190000000001</v>
      </c>
      <c r="P200" s="330">
        <f>H205</f>
        <v>160.89009999999999</v>
      </c>
      <c r="R200" s="287"/>
      <c r="S200" s="287"/>
      <c r="T200" s="312"/>
      <c r="U200" s="310"/>
      <c r="V200" s="310"/>
      <c r="W200" s="310"/>
      <c r="X200" s="310"/>
    </row>
    <row r="201" spans="2:24" ht="30" customHeight="1" outlineLevel="1" thickTop="1" x14ac:dyDescent="0.25">
      <c r="B201" s="2">
        <v>164</v>
      </c>
      <c r="C201" s="2">
        <v>132</v>
      </c>
      <c r="D201" s="413" t="s">
        <v>676</v>
      </c>
      <c r="E201" s="285">
        <v>3.9</v>
      </c>
      <c r="F201" s="284">
        <v>261.67540000000002</v>
      </c>
      <c r="G201" s="284">
        <v>220.86699999999999</v>
      </c>
      <c r="H201" s="284">
        <v>166.7054</v>
      </c>
      <c r="J201" s="302">
        <v>164</v>
      </c>
      <c r="K201" s="302">
        <v>132</v>
      </c>
      <c r="L201" s="303" t="str">
        <f>D197</f>
        <v>Любешівський районний суд Волинської області</v>
      </c>
      <c r="M201" s="300">
        <f>E197</f>
        <v>2.7</v>
      </c>
      <c r="N201" s="301">
        <f>F197</f>
        <v>210.02359999999999</v>
      </c>
      <c r="O201" s="301">
        <f>G197</f>
        <v>164.26410000000001</v>
      </c>
      <c r="P201" s="301">
        <f>H197</f>
        <v>127.0153</v>
      </c>
      <c r="R201" s="302">
        <v>122</v>
      </c>
      <c r="S201" s="302">
        <v>106</v>
      </c>
      <c r="T201" s="303" t="s">
        <v>166</v>
      </c>
      <c r="U201" s="300">
        <f>M201+M202</f>
        <v>5.7</v>
      </c>
      <c r="V201" s="300">
        <f>N201+N202</f>
        <v>578.59950000000003</v>
      </c>
      <c r="W201" s="300">
        <f>O201+O202</f>
        <v>440.77600000000007</v>
      </c>
      <c r="X201" s="300">
        <f>P201+P202</f>
        <v>419.00099999999998</v>
      </c>
    </row>
    <row r="202" spans="2:24" ht="15.75" customHeight="1" outlineLevel="1" thickBot="1" x14ac:dyDescent="0.3">
      <c r="B202" s="2">
        <v>165</v>
      </c>
      <c r="C202" s="2">
        <v>133</v>
      </c>
      <c r="D202" s="413" t="s">
        <v>677</v>
      </c>
      <c r="E202" s="285">
        <v>1.3</v>
      </c>
      <c r="F202" s="284">
        <v>244.28620000000001</v>
      </c>
      <c r="G202" s="284">
        <v>219.92920000000001</v>
      </c>
      <c r="H202" s="284">
        <v>215.4015</v>
      </c>
      <c r="J202" s="287">
        <v>165</v>
      </c>
      <c r="K202" s="287">
        <v>133</v>
      </c>
      <c r="L202" s="329" t="str">
        <f>D199</f>
        <v>Маневицький районний суд Волинської області</v>
      </c>
      <c r="M202" s="307">
        <f>E199</f>
        <v>3</v>
      </c>
      <c r="N202" s="330">
        <f>F199</f>
        <v>368.57589999999999</v>
      </c>
      <c r="O202" s="330">
        <f>G199</f>
        <v>276.51190000000003</v>
      </c>
      <c r="P202" s="330">
        <f>H199</f>
        <v>291.98570000000001</v>
      </c>
      <c r="R202" s="287"/>
      <c r="S202" s="287"/>
      <c r="T202" s="312"/>
      <c r="U202" s="310"/>
      <c r="V202" s="310"/>
      <c r="W202" s="310"/>
      <c r="X202" s="310"/>
    </row>
    <row r="203" spans="2:24" ht="15" customHeight="1" outlineLevel="1" thickTop="1" x14ac:dyDescent="0.25">
      <c r="B203" s="2">
        <v>166</v>
      </c>
      <c r="C203" s="2">
        <v>134</v>
      </c>
      <c r="D203" s="413" t="s">
        <v>678</v>
      </c>
      <c r="E203" s="285">
        <v>2</v>
      </c>
      <c r="F203" s="284">
        <v>149.66849999999999</v>
      </c>
      <c r="G203" s="284">
        <v>130.07040000000001</v>
      </c>
      <c r="H203" s="284">
        <v>161.6944</v>
      </c>
      <c r="J203" s="302">
        <v>166</v>
      </c>
      <c r="K203" s="302">
        <v>134</v>
      </c>
      <c r="L203" s="303" t="str">
        <f>D191</f>
        <v>Іваничівський районний суд Волинської області</v>
      </c>
      <c r="M203" s="300">
        <f>E191</f>
        <v>0.8</v>
      </c>
      <c r="N203" s="301">
        <f>F191</f>
        <v>255.14250000000001</v>
      </c>
      <c r="O203" s="301">
        <f>G191</f>
        <v>218.53720000000001</v>
      </c>
      <c r="P203" s="301">
        <f>H191</f>
        <v>231.47900000000001</v>
      </c>
      <c r="R203" s="302">
        <v>123</v>
      </c>
      <c r="S203" s="302">
        <v>107</v>
      </c>
      <c r="T203" s="385" t="s">
        <v>167</v>
      </c>
      <c r="U203" s="300">
        <f>M203+M204</f>
        <v>3.8</v>
      </c>
      <c r="V203" s="300">
        <f>N203+N204</f>
        <v>1004.2638000000001</v>
      </c>
      <c r="W203" s="300">
        <f>O203+O204</f>
        <v>838.09529999999995</v>
      </c>
      <c r="X203" s="300">
        <f>P203+P204</f>
        <v>787.03870000000006</v>
      </c>
    </row>
    <row r="204" spans="2:24" ht="30.75" customHeight="1" outlineLevel="1" thickBot="1" x14ac:dyDescent="0.3">
      <c r="B204" s="2">
        <v>167</v>
      </c>
      <c r="C204" s="2">
        <v>135</v>
      </c>
      <c r="D204" s="413" t="s">
        <v>679</v>
      </c>
      <c r="E204" s="285">
        <v>3</v>
      </c>
      <c r="F204" s="284">
        <v>184.5582</v>
      </c>
      <c r="G204" s="284">
        <v>160.0136</v>
      </c>
      <c r="H204" s="284">
        <v>367.7645</v>
      </c>
      <c r="J204" s="287">
        <v>167</v>
      </c>
      <c r="K204" s="287">
        <v>135</v>
      </c>
      <c r="L204" s="329" t="str">
        <f>D200</f>
        <v>Нововолинський міський суд Волинської області</v>
      </c>
      <c r="M204" s="307">
        <f>E200</f>
        <v>3</v>
      </c>
      <c r="N204" s="330">
        <f>F200</f>
        <v>749.12130000000002</v>
      </c>
      <c r="O204" s="330">
        <f>G200</f>
        <v>619.55809999999997</v>
      </c>
      <c r="P204" s="330">
        <f>H200</f>
        <v>555.55970000000002</v>
      </c>
      <c r="R204" s="287"/>
      <c r="S204" s="287"/>
      <c r="T204" s="312"/>
      <c r="U204" s="310"/>
      <c r="V204" s="310"/>
      <c r="W204" s="310"/>
      <c r="X204" s="310"/>
    </row>
    <row r="205" spans="2:24" ht="15.75" customHeight="1" outlineLevel="1" thickTop="1" thickBot="1" x14ac:dyDescent="0.3">
      <c r="B205" s="396">
        <v>168</v>
      </c>
      <c r="C205" s="396">
        <v>136</v>
      </c>
      <c r="D205" s="414" t="s">
        <v>681</v>
      </c>
      <c r="E205" s="347">
        <v>3</v>
      </c>
      <c r="F205" s="346">
        <v>192.8451</v>
      </c>
      <c r="G205" s="346">
        <v>148.59190000000001</v>
      </c>
      <c r="H205" s="346">
        <v>160.89009999999999</v>
      </c>
      <c r="J205" s="415">
        <v>168</v>
      </c>
      <c r="K205" s="415">
        <v>136</v>
      </c>
      <c r="L205" s="416" t="str">
        <f>D196</f>
        <v>Луцький міськрайонний суд Волинської області</v>
      </c>
      <c r="M205" s="417">
        <f>E196</f>
        <v>23.7</v>
      </c>
      <c r="N205" s="418">
        <f>F196</f>
        <v>3515.8944000000001</v>
      </c>
      <c r="O205" s="418">
        <f>G196</f>
        <v>3192.5659000000001</v>
      </c>
      <c r="P205" s="418">
        <f>H196</f>
        <v>1840.9839999999999</v>
      </c>
      <c r="R205" s="415">
        <v>124</v>
      </c>
      <c r="S205" s="415">
        <v>108</v>
      </c>
      <c r="T205" s="416" t="s">
        <v>164</v>
      </c>
      <c r="U205" s="417">
        <f>M205</f>
        <v>23.7</v>
      </c>
      <c r="V205" s="417">
        <f>N205</f>
        <v>3515.8944000000001</v>
      </c>
      <c r="W205" s="417">
        <f>O205</f>
        <v>3192.5659000000001</v>
      </c>
      <c r="X205" s="417">
        <f>P205</f>
        <v>1840.9839999999999</v>
      </c>
    </row>
    <row r="206" spans="2:24" ht="30.75" customHeight="1" outlineLevel="1" thickTop="1" x14ac:dyDescent="0.25">
      <c r="B206" s="302">
        <v>169</v>
      </c>
      <c r="C206" s="302">
        <v>137</v>
      </c>
      <c r="D206" s="419" t="s">
        <v>683</v>
      </c>
      <c r="E206" s="350">
        <v>12</v>
      </c>
      <c r="F206" s="301">
        <v>1698.2483</v>
      </c>
      <c r="G206" s="301">
        <v>1689.2403999999999</v>
      </c>
      <c r="H206" s="301">
        <v>858.39250000000004</v>
      </c>
      <c r="J206" s="302">
        <v>169</v>
      </c>
      <c r="K206" s="302">
        <v>137</v>
      </c>
      <c r="L206" s="303" t="str">
        <f>D210</f>
        <v>Васильківський районний суд Дніпропетровської області</v>
      </c>
      <c r="M206" s="420">
        <f>E210</f>
        <v>2</v>
      </c>
      <c r="N206" s="301">
        <f>F210</f>
        <v>268.47309999999999</v>
      </c>
      <c r="O206" s="301">
        <f>G210</f>
        <v>250.6337</v>
      </c>
      <c r="P206" s="301">
        <f>H210</f>
        <v>314.74470000000002</v>
      </c>
      <c r="R206" s="302">
        <v>125</v>
      </c>
      <c r="S206" s="302">
        <v>109</v>
      </c>
      <c r="T206" s="303" t="s">
        <v>250</v>
      </c>
      <c r="U206" s="300">
        <f>M206+M207</f>
        <v>5</v>
      </c>
      <c r="V206" s="300">
        <f>N206+N207</f>
        <v>584.32989999999995</v>
      </c>
      <c r="W206" s="300">
        <f>O206+O207</f>
        <v>560.69979999999998</v>
      </c>
      <c r="X206" s="300">
        <f>P206+P207</f>
        <v>524.65620000000001</v>
      </c>
    </row>
    <row r="207" spans="2:24" ht="30.75" customHeight="1" outlineLevel="1" thickBot="1" x14ac:dyDescent="0.3">
      <c r="B207" s="2">
        <v>170</v>
      </c>
      <c r="C207" s="2">
        <v>138</v>
      </c>
      <c r="D207" s="413" t="s">
        <v>685</v>
      </c>
      <c r="E207" s="285">
        <v>4</v>
      </c>
      <c r="F207" s="284">
        <v>553.49779999999998</v>
      </c>
      <c r="G207" s="284">
        <v>564.97979999999995</v>
      </c>
      <c r="H207" s="284">
        <v>413.00510000000003</v>
      </c>
      <c r="J207" s="287">
        <v>170</v>
      </c>
      <c r="K207" s="287">
        <v>138</v>
      </c>
      <c r="L207" s="329" t="str">
        <f>D239</f>
        <v>Покровський районний суд Дніпропетровської області</v>
      </c>
      <c r="M207" s="307">
        <f>E239</f>
        <v>3</v>
      </c>
      <c r="N207" s="330">
        <f>F239</f>
        <v>315.85680000000002</v>
      </c>
      <c r="O207" s="330">
        <f>G239</f>
        <v>310.06610000000001</v>
      </c>
      <c r="P207" s="330">
        <f>H239</f>
        <v>209.91149999999999</v>
      </c>
      <c r="R207" s="287"/>
      <c r="S207" s="287"/>
      <c r="T207" s="312"/>
      <c r="U207" s="310"/>
      <c r="V207" s="310"/>
      <c r="W207" s="310"/>
      <c r="X207" s="310"/>
    </row>
    <row r="208" spans="2:24" ht="30" customHeight="1" outlineLevel="1" thickTop="1" x14ac:dyDescent="0.25">
      <c r="B208" s="2">
        <v>171</v>
      </c>
      <c r="C208" s="2">
        <v>139</v>
      </c>
      <c r="D208" s="413" t="s">
        <v>686</v>
      </c>
      <c r="E208" s="285">
        <v>8.5</v>
      </c>
      <c r="F208" s="284">
        <v>2339.5099</v>
      </c>
      <c r="G208" s="284">
        <v>1748.6748</v>
      </c>
      <c r="H208" s="284">
        <v>3107.5165000000002</v>
      </c>
      <c r="J208" s="302">
        <v>171</v>
      </c>
      <c r="K208" s="302">
        <v>139</v>
      </c>
      <c r="L208" s="303" t="str">
        <f>D212</f>
        <v>Вільногірський міський суд Дніпропетровської області</v>
      </c>
      <c r="M208" s="300">
        <f>E212</f>
        <v>3</v>
      </c>
      <c r="N208" s="301">
        <f>F212</f>
        <v>194.4873</v>
      </c>
      <c r="O208" s="301">
        <f>G212</f>
        <v>193.51410000000001</v>
      </c>
      <c r="P208" s="301">
        <f>H212</f>
        <v>117.2602</v>
      </c>
      <c r="R208" s="302">
        <v>126</v>
      </c>
      <c r="S208" s="302">
        <v>110</v>
      </c>
      <c r="T208" s="303" t="s">
        <v>169</v>
      </c>
      <c r="U208" s="300">
        <f>M208+M209+M210</f>
        <v>10</v>
      </c>
      <c r="V208" s="300">
        <f>N208+N209+N210</f>
        <v>995.68979999999999</v>
      </c>
      <c r="W208" s="300">
        <f>O208+O209+O210</f>
        <v>1006.4179</v>
      </c>
      <c r="X208" s="300">
        <f>P208+P209+P210</f>
        <v>800.1576</v>
      </c>
    </row>
    <row r="209" spans="2:24" ht="30" customHeight="1" outlineLevel="1" x14ac:dyDescent="0.25">
      <c r="B209" s="2">
        <v>172</v>
      </c>
      <c r="C209" s="2">
        <v>140</v>
      </c>
      <c r="D209" s="413" t="s">
        <v>688</v>
      </c>
      <c r="E209" s="285">
        <v>5.8</v>
      </c>
      <c r="F209" s="284">
        <v>921.74540000000002</v>
      </c>
      <c r="G209" s="284">
        <v>980.05799999999999</v>
      </c>
      <c r="H209" s="284">
        <v>715.50109999999995</v>
      </c>
      <c r="J209" s="2">
        <v>172</v>
      </c>
      <c r="K209" s="2">
        <v>140</v>
      </c>
      <c r="L209" s="295" t="str">
        <f>D211</f>
        <v>Верхньодніпровський районний суд Дніпропетровської області</v>
      </c>
      <c r="M209" s="286">
        <f>E211</f>
        <v>4</v>
      </c>
      <c r="N209" s="284">
        <f>F211</f>
        <v>440.80309999999997</v>
      </c>
      <c r="O209" s="284">
        <f>G211</f>
        <v>450.96850000000001</v>
      </c>
      <c r="P209" s="284">
        <f>H211</f>
        <v>381.68360000000001</v>
      </c>
      <c r="R209" s="2"/>
      <c r="S209" s="2"/>
      <c r="T209" s="407"/>
      <c r="U209" s="217"/>
      <c r="V209" s="217"/>
      <c r="W209" s="217"/>
      <c r="X209" s="217"/>
    </row>
    <row r="210" spans="2:24" ht="30.75" customHeight="1" outlineLevel="1" thickBot="1" x14ac:dyDescent="0.3">
      <c r="B210" s="2">
        <v>173</v>
      </c>
      <c r="C210" s="2">
        <v>141</v>
      </c>
      <c r="D210" s="413" t="s">
        <v>690</v>
      </c>
      <c r="E210" s="285">
        <v>2</v>
      </c>
      <c r="F210" s="284">
        <v>268.47309999999999</v>
      </c>
      <c r="G210" s="284">
        <v>250.6337</v>
      </c>
      <c r="H210" s="284">
        <v>314.74470000000002</v>
      </c>
      <c r="J210" s="287">
        <v>173</v>
      </c>
      <c r="K210" s="287">
        <v>141</v>
      </c>
      <c r="L210" s="329" t="str">
        <f>D226</f>
        <v>Криничанський районний суд Дніпропетровської області</v>
      </c>
      <c r="M210" s="307">
        <f>E226</f>
        <v>3</v>
      </c>
      <c r="N210" s="330">
        <f>F226</f>
        <v>360.39940000000001</v>
      </c>
      <c r="O210" s="330">
        <f>G226</f>
        <v>361.93529999999998</v>
      </c>
      <c r="P210" s="330">
        <f>H226</f>
        <v>301.21379999999999</v>
      </c>
      <c r="R210" s="287"/>
      <c r="S210" s="287"/>
      <c r="T210" s="312"/>
      <c r="U210" s="310"/>
      <c r="V210" s="310"/>
      <c r="W210" s="310"/>
      <c r="X210" s="310"/>
    </row>
    <row r="211" spans="2:24" ht="30" customHeight="1" outlineLevel="1" thickTop="1" x14ac:dyDescent="0.25">
      <c r="B211" s="2">
        <v>174</v>
      </c>
      <c r="C211" s="2">
        <v>142</v>
      </c>
      <c r="D211" s="413" t="s">
        <v>692</v>
      </c>
      <c r="E211" s="285">
        <v>4</v>
      </c>
      <c r="F211" s="284">
        <v>440.80309999999997</v>
      </c>
      <c r="G211" s="284">
        <v>450.96850000000001</v>
      </c>
      <c r="H211" s="284">
        <v>381.68360000000001</v>
      </c>
      <c r="J211" s="302">
        <v>174</v>
      </c>
      <c r="K211" s="302">
        <v>142</v>
      </c>
      <c r="L211" s="303" t="str">
        <f>D229</f>
        <v>Марганецький міський суд Дніпропетровської області</v>
      </c>
      <c r="M211" s="300">
        <f>E229</f>
        <v>4</v>
      </c>
      <c r="N211" s="301">
        <f>F229</f>
        <v>471.96420000000001</v>
      </c>
      <c r="O211" s="301">
        <f>G229</f>
        <v>431.71050000000002</v>
      </c>
      <c r="P211" s="301">
        <f>H229</f>
        <v>344.29180000000002</v>
      </c>
      <c r="R211" s="302">
        <v>127</v>
      </c>
      <c r="S211" s="302">
        <v>111</v>
      </c>
      <c r="T211" s="385" t="s">
        <v>170</v>
      </c>
      <c r="U211" s="300">
        <f>M211+M212+M213+M214</f>
        <v>19</v>
      </c>
      <c r="V211" s="300">
        <f>N211+N212+N213+N214</f>
        <v>2817.9560000000001</v>
      </c>
      <c r="W211" s="300">
        <f>O211+O212+O213+O214</f>
        <v>2608.2861000000003</v>
      </c>
      <c r="X211" s="300">
        <f>P211+P212+P213+P214</f>
        <v>2441.9240999999997</v>
      </c>
    </row>
    <row r="212" spans="2:24" ht="30" customHeight="1" outlineLevel="1" x14ac:dyDescent="0.25">
      <c r="B212" s="2">
        <v>175</v>
      </c>
      <c r="C212" s="2">
        <v>143</v>
      </c>
      <c r="D212" s="413" t="s">
        <v>693</v>
      </c>
      <c r="E212" s="285">
        <v>3</v>
      </c>
      <c r="F212" s="284">
        <v>194.4873</v>
      </c>
      <c r="G212" s="284">
        <v>193.51410000000001</v>
      </c>
      <c r="H212" s="284">
        <v>117.2602</v>
      </c>
      <c r="J212" s="2">
        <v>175</v>
      </c>
      <c r="K212" s="2">
        <v>143</v>
      </c>
      <c r="L212" s="295" t="str">
        <f>D231</f>
        <v>Нікопольський міськрайонний суд Дніпропетровської області</v>
      </c>
      <c r="M212" s="286">
        <f>E231</f>
        <v>7</v>
      </c>
      <c r="N212" s="284">
        <f>F231</f>
        <v>1530.0218</v>
      </c>
      <c r="O212" s="284">
        <f>G231</f>
        <v>1444.1667</v>
      </c>
      <c r="P212" s="284">
        <f>H231</f>
        <v>1571.9431999999999</v>
      </c>
      <c r="R212" s="2"/>
      <c r="S212" s="2"/>
      <c r="T212" s="363"/>
      <c r="U212" s="217"/>
      <c r="V212" s="217"/>
      <c r="W212" s="217"/>
      <c r="X212" s="217"/>
    </row>
    <row r="213" spans="2:24" ht="30" customHeight="1" outlineLevel="1" x14ac:dyDescent="0.25">
      <c r="B213" s="2">
        <v>176</v>
      </c>
      <c r="C213" s="2">
        <v>144</v>
      </c>
      <c r="D213" s="413" t="s">
        <v>695</v>
      </c>
      <c r="E213" s="285">
        <v>7</v>
      </c>
      <c r="F213" s="284">
        <v>1891.0324000000001</v>
      </c>
      <c r="G213" s="284">
        <v>1839.3628000000001</v>
      </c>
      <c r="H213" s="284">
        <v>1469.4413</v>
      </c>
      <c r="J213" s="2">
        <v>176</v>
      </c>
      <c r="K213" s="2">
        <v>144</v>
      </c>
      <c r="L213" s="295" t="str">
        <f>D233</f>
        <v>Орджонікідзевський міський суд Дніпропетровської області</v>
      </c>
      <c r="M213" s="286">
        <f>E233</f>
        <v>5</v>
      </c>
      <c r="N213" s="284">
        <f>F233</f>
        <v>468.57670000000002</v>
      </c>
      <c r="O213" s="284">
        <f>G233</f>
        <v>401.81619999999998</v>
      </c>
      <c r="P213" s="284">
        <f>H233</f>
        <v>344.26089999999999</v>
      </c>
      <c r="R213" s="2"/>
      <c r="S213" s="2"/>
      <c r="T213" s="363"/>
      <c r="U213" s="217"/>
      <c r="V213" s="217"/>
      <c r="W213" s="217"/>
      <c r="X213" s="217"/>
    </row>
    <row r="214" spans="2:24" ht="30.75" customHeight="1" outlineLevel="1" thickBot="1" x14ac:dyDescent="0.3">
      <c r="B214" s="2">
        <v>177</v>
      </c>
      <c r="C214" s="2">
        <v>145</v>
      </c>
      <c r="D214" s="413" t="s">
        <v>697</v>
      </c>
      <c r="E214" s="285">
        <v>6</v>
      </c>
      <c r="F214" s="284">
        <v>1045.2706000000001</v>
      </c>
      <c r="G214" s="284">
        <v>941.18520000000001</v>
      </c>
      <c r="H214" s="284">
        <v>803.44240000000002</v>
      </c>
      <c r="J214" s="287">
        <v>177</v>
      </c>
      <c r="K214" s="287">
        <v>145</v>
      </c>
      <c r="L214" s="329" t="str">
        <f>D247</f>
        <v>Томаківський районний суд Дніпропетровської області</v>
      </c>
      <c r="M214" s="307">
        <f>E247</f>
        <v>3</v>
      </c>
      <c r="N214" s="330">
        <f>F247</f>
        <v>347.39330000000001</v>
      </c>
      <c r="O214" s="330">
        <f>G247</f>
        <v>330.59269999999998</v>
      </c>
      <c r="P214" s="330">
        <f>H247</f>
        <v>181.4282</v>
      </c>
      <c r="R214" s="287"/>
      <c r="S214" s="287"/>
      <c r="T214" s="406"/>
      <c r="U214" s="310"/>
      <c r="V214" s="310"/>
      <c r="W214" s="310"/>
      <c r="X214" s="310"/>
    </row>
    <row r="215" spans="2:24" ht="30.75" customHeight="1" outlineLevel="1" thickTop="1" x14ac:dyDescent="0.25">
      <c r="B215" s="2">
        <v>178</v>
      </c>
      <c r="C215" s="2">
        <v>146</v>
      </c>
      <c r="D215" s="413" t="s">
        <v>699</v>
      </c>
      <c r="E215" s="285">
        <v>5</v>
      </c>
      <c r="F215" s="284">
        <v>1054.2992999999999</v>
      </c>
      <c r="G215" s="284">
        <v>935.26199999999994</v>
      </c>
      <c r="H215" s="284">
        <v>1004.0388</v>
      </c>
      <c r="J215" s="302">
        <v>178</v>
      </c>
      <c r="K215" s="302">
        <v>146</v>
      </c>
      <c r="L215" s="303" t="str">
        <f>D235</f>
        <v>Павлоградський міськрайонний суд Дніпропетровської області</v>
      </c>
      <c r="M215" s="300">
        <f>E235</f>
        <v>17</v>
      </c>
      <c r="N215" s="301">
        <f>F235</f>
        <v>1892.6614</v>
      </c>
      <c r="O215" s="301">
        <f>G235</f>
        <v>1909.0902000000001</v>
      </c>
      <c r="P215" s="301">
        <f>H235</f>
        <v>1481.3017</v>
      </c>
      <c r="R215" s="302">
        <v>128</v>
      </c>
      <c r="S215" s="302">
        <v>112</v>
      </c>
      <c r="T215" s="385" t="s">
        <v>594</v>
      </c>
      <c r="U215" s="300">
        <f>M215+M216+M217</f>
        <v>24</v>
      </c>
      <c r="V215" s="300">
        <f>N215+N216+N217</f>
        <v>2365.5407</v>
      </c>
      <c r="W215" s="300">
        <f>O215+O216+O217</f>
        <v>2366.6859000000004</v>
      </c>
      <c r="X215" s="300">
        <f>P215+P216+P217</f>
        <v>1746.1353999999999</v>
      </c>
    </row>
    <row r="216" spans="2:24" ht="30" customHeight="1" outlineLevel="1" x14ac:dyDescent="0.25">
      <c r="B216" s="2">
        <v>179</v>
      </c>
      <c r="C216" s="2">
        <v>147</v>
      </c>
      <c r="D216" s="413" t="s">
        <v>701</v>
      </c>
      <c r="E216" s="285">
        <v>6</v>
      </c>
      <c r="F216" s="284">
        <v>2003.5011999999999</v>
      </c>
      <c r="G216" s="284">
        <v>1663.3797999999999</v>
      </c>
      <c r="H216" s="284">
        <v>1447.9309000000001</v>
      </c>
      <c r="J216" s="2">
        <v>179</v>
      </c>
      <c r="K216" s="2">
        <v>147</v>
      </c>
      <c r="L216" s="303" t="str">
        <f>D245</f>
        <v>Тернівський міський суд Дніпропетровської області</v>
      </c>
      <c r="M216" s="286">
        <f>E245</f>
        <v>3</v>
      </c>
      <c r="N216" s="284">
        <f>F245</f>
        <v>330.64010000000002</v>
      </c>
      <c r="O216" s="284">
        <f>G245</f>
        <v>318.83569999999997</v>
      </c>
      <c r="P216" s="284">
        <f>H245</f>
        <v>191.7911</v>
      </c>
      <c r="R216" s="2"/>
      <c r="S216" s="2"/>
      <c r="T216" s="407"/>
      <c r="U216" s="217"/>
      <c r="V216" s="217"/>
      <c r="W216" s="217"/>
      <c r="X216" s="217"/>
    </row>
    <row r="217" spans="2:24" ht="30.75" customHeight="1" outlineLevel="1" thickBot="1" x14ac:dyDescent="0.3">
      <c r="B217" s="2">
        <v>180</v>
      </c>
      <c r="C217" s="2">
        <v>148</v>
      </c>
      <c r="D217" s="413" t="s">
        <v>702</v>
      </c>
      <c r="E217" s="285">
        <v>14</v>
      </c>
      <c r="F217" s="284">
        <v>2298.569</v>
      </c>
      <c r="G217" s="284">
        <v>2326.7528000000002</v>
      </c>
      <c r="H217" s="284">
        <v>1681.6813</v>
      </c>
      <c r="J217" s="287">
        <v>180</v>
      </c>
      <c r="K217" s="287">
        <v>148</v>
      </c>
      <c r="L217" s="293" t="str">
        <f>D251</f>
        <v>Юр’ївський районний суд Дніпропетровської області</v>
      </c>
      <c r="M217" s="307">
        <f>E251</f>
        <v>4</v>
      </c>
      <c r="N217" s="330">
        <f>F251</f>
        <v>142.23920000000001</v>
      </c>
      <c r="O217" s="330">
        <f>G251</f>
        <v>138.76</v>
      </c>
      <c r="P217" s="330">
        <f>H251</f>
        <v>73.042599999999993</v>
      </c>
      <c r="R217" s="287"/>
      <c r="S217" s="287"/>
      <c r="T217" s="312"/>
      <c r="U217" s="310"/>
      <c r="V217" s="310"/>
      <c r="W217" s="310"/>
      <c r="X217" s="310"/>
    </row>
    <row r="218" spans="2:24" ht="30" customHeight="1" outlineLevel="1" thickTop="1" x14ac:dyDescent="0.25">
      <c r="B218" s="2">
        <v>181</v>
      </c>
      <c r="C218" s="2">
        <v>149</v>
      </c>
      <c r="D218" s="413" t="s">
        <v>703</v>
      </c>
      <c r="E218" s="285">
        <v>10</v>
      </c>
      <c r="F218" s="284">
        <v>2520.8400999999999</v>
      </c>
      <c r="G218" s="284">
        <v>2411.672</v>
      </c>
      <c r="H218" s="284">
        <v>1833.405</v>
      </c>
      <c r="J218" s="302">
        <v>181</v>
      </c>
      <c r="K218" s="302">
        <v>149</v>
      </c>
      <c r="L218" s="303" t="str">
        <f>D228</f>
        <v>Магдалинівський районний суд Дніпропетровської області</v>
      </c>
      <c r="M218" s="300">
        <f>E228</f>
        <v>3</v>
      </c>
      <c r="N218" s="301">
        <f>F228</f>
        <v>433.33670000000001</v>
      </c>
      <c r="O218" s="301">
        <f>G228</f>
        <v>345.25900000000001</v>
      </c>
      <c r="P218" s="301">
        <f>H228</f>
        <v>352.02350000000001</v>
      </c>
      <c r="R218" s="302">
        <v>129</v>
      </c>
      <c r="S218" s="302">
        <v>113</v>
      </c>
      <c r="T218" s="303" t="s">
        <v>596</v>
      </c>
      <c r="U218" s="300">
        <f>M218+M219+M220</f>
        <v>8</v>
      </c>
      <c r="V218" s="300">
        <f>N218+N219+N220</f>
        <v>1150.7433000000001</v>
      </c>
      <c r="W218" s="300">
        <f>O218+O219+O220</f>
        <v>1081.3642</v>
      </c>
      <c r="X218" s="300">
        <f>P218+P219+P220</f>
        <v>1062.4299000000001</v>
      </c>
    </row>
    <row r="219" spans="2:24" ht="30" customHeight="1" outlineLevel="1" x14ac:dyDescent="0.25">
      <c r="B219" s="2">
        <v>182</v>
      </c>
      <c r="C219" s="2">
        <v>150</v>
      </c>
      <c r="D219" s="413" t="s">
        <v>704</v>
      </c>
      <c r="E219" s="285">
        <v>5</v>
      </c>
      <c r="F219" s="284">
        <v>408.14190000000002</v>
      </c>
      <c r="G219" s="284">
        <v>451.58670000000001</v>
      </c>
      <c r="H219" s="284">
        <v>256.43759999999997</v>
      </c>
      <c r="J219" s="2">
        <v>182</v>
      </c>
      <c r="K219" s="2">
        <v>150</v>
      </c>
      <c r="L219" s="295" t="str">
        <f>D237</f>
        <v>Петриківський районний суд Дніпропетровської області</v>
      </c>
      <c r="M219" s="286">
        <f>E237</f>
        <v>4</v>
      </c>
      <c r="N219" s="284">
        <f>F237</f>
        <v>378.64870000000002</v>
      </c>
      <c r="O219" s="284">
        <f>G237</f>
        <v>325.67090000000002</v>
      </c>
      <c r="P219" s="284">
        <f>H237</f>
        <v>409.06330000000003</v>
      </c>
      <c r="R219" s="2"/>
      <c r="S219" s="2"/>
      <c r="T219" s="407"/>
      <c r="U219" s="217"/>
      <c r="V219" s="217"/>
      <c r="W219" s="217"/>
      <c r="X219" s="217"/>
    </row>
    <row r="220" spans="2:24" ht="30.75" customHeight="1" outlineLevel="1" thickBot="1" x14ac:dyDescent="0.3">
      <c r="B220" s="2">
        <v>183</v>
      </c>
      <c r="C220" s="2">
        <v>151</v>
      </c>
      <c r="D220" s="413" t="s">
        <v>705</v>
      </c>
      <c r="E220" s="285">
        <v>8.9</v>
      </c>
      <c r="F220" s="284">
        <v>1443.1264000000001</v>
      </c>
      <c r="G220" s="284">
        <v>1381.8107</v>
      </c>
      <c r="H220" s="284">
        <v>1420.3261</v>
      </c>
      <c r="J220" s="287">
        <v>183</v>
      </c>
      <c r="K220" s="287">
        <v>151</v>
      </c>
      <c r="L220" s="329" t="str">
        <f>D248</f>
        <v>Царичанський районний суд Дніпропетровської області</v>
      </c>
      <c r="M220" s="307">
        <f>E248</f>
        <v>1</v>
      </c>
      <c r="N220" s="330">
        <f>F248</f>
        <v>338.75790000000001</v>
      </c>
      <c r="O220" s="330">
        <f>G248</f>
        <v>410.43430000000001</v>
      </c>
      <c r="P220" s="330">
        <f>H248</f>
        <v>301.34309999999999</v>
      </c>
      <c r="R220" s="287"/>
      <c r="S220" s="287"/>
      <c r="T220" s="312"/>
      <c r="U220" s="310"/>
      <c r="V220" s="310"/>
      <c r="W220" s="310"/>
      <c r="X220" s="310"/>
    </row>
    <row r="221" spans="2:24" ht="30" customHeight="1" outlineLevel="1" thickTop="1" x14ac:dyDescent="0.25">
      <c r="B221" s="2">
        <v>184</v>
      </c>
      <c r="C221" s="2">
        <v>152</v>
      </c>
      <c r="D221" s="413" t="s">
        <v>706</v>
      </c>
      <c r="E221" s="285">
        <v>5</v>
      </c>
      <c r="F221" s="284">
        <v>1179.8782000000001</v>
      </c>
      <c r="G221" s="284">
        <v>1051.0844999999999</v>
      </c>
      <c r="H221" s="284">
        <v>844.11220000000003</v>
      </c>
      <c r="J221" s="302">
        <v>184</v>
      </c>
      <c r="K221" s="302">
        <v>152</v>
      </c>
      <c r="L221" s="303" t="str">
        <f>D230</f>
        <v>Межівський районний суд Дніпропетровської області</v>
      </c>
      <c r="M221" s="300">
        <f>E230</f>
        <v>3</v>
      </c>
      <c r="N221" s="301">
        <f>F230</f>
        <v>214.27950000000001</v>
      </c>
      <c r="O221" s="301">
        <f>G230</f>
        <v>203.99950000000001</v>
      </c>
      <c r="P221" s="301">
        <f>H230</f>
        <v>103.9003</v>
      </c>
      <c r="R221" s="302">
        <v>130</v>
      </c>
      <c r="S221" s="302">
        <v>114</v>
      </c>
      <c r="T221" s="303" t="s">
        <v>175</v>
      </c>
      <c r="U221" s="300">
        <f>M221+M222+M223</f>
        <v>10.8</v>
      </c>
      <c r="V221" s="300">
        <f>N221+N222+N223</f>
        <v>991.70629999999994</v>
      </c>
      <c r="W221" s="300">
        <f>O221+O222+O223</f>
        <v>957.71590000000003</v>
      </c>
      <c r="X221" s="300">
        <f>P221+P222+P223</f>
        <v>540.01019999999994</v>
      </c>
    </row>
    <row r="222" spans="2:24" ht="30" customHeight="1" outlineLevel="1" x14ac:dyDescent="0.25">
      <c r="B222" s="2">
        <v>185</v>
      </c>
      <c r="C222" s="2">
        <v>153</v>
      </c>
      <c r="D222" s="413" t="s">
        <v>707</v>
      </c>
      <c r="E222" s="285">
        <v>10</v>
      </c>
      <c r="F222" s="284">
        <v>2216.7525999999998</v>
      </c>
      <c r="G222" s="284">
        <v>2091.2294999999999</v>
      </c>
      <c r="H222" s="284">
        <v>1086.0527</v>
      </c>
      <c r="J222" s="2">
        <v>185</v>
      </c>
      <c r="K222" s="2">
        <v>153</v>
      </c>
      <c r="L222" s="295" t="str">
        <f>D238</f>
        <v>Петропавлівський районний суд Дніпропетровської області</v>
      </c>
      <c r="M222" s="286">
        <f>E238</f>
        <v>4.8</v>
      </c>
      <c r="N222" s="284">
        <f>F238</f>
        <v>404.22199999999998</v>
      </c>
      <c r="O222" s="284">
        <f>G238</f>
        <v>388.7663</v>
      </c>
      <c r="P222" s="284">
        <f>H238</f>
        <v>223.82730000000001</v>
      </c>
      <c r="R222" s="2"/>
      <c r="S222" s="2"/>
      <c r="T222" s="407"/>
      <c r="U222" s="217"/>
      <c r="V222" s="217"/>
      <c r="W222" s="217"/>
      <c r="X222" s="217"/>
    </row>
    <row r="223" spans="2:24" ht="30.75" customHeight="1" outlineLevel="1" thickBot="1" x14ac:dyDescent="0.3">
      <c r="B223" s="2">
        <v>186</v>
      </c>
      <c r="C223" s="2">
        <v>154</v>
      </c>
      <c r="D223" s="413" t="s">
        <v>708</v>
      </c>
      <c r="E223" s="285">
        <v>7.9</v>
      </c>
      <c r="F223" s="284">
        <v>1239.6885</v>
      </c>
      <c r="G223" s="284">
        <v>1018.011</v>
      </c>
      <c r="H223" s="284">
        <v>1184.2764</v>
      </c>
      <c r="J223" s="287">
        <v>186</v>
      </c>
      <c r="K223" s="287">
        <v>154</v>
      </c>
      <c r="L223" s="329" t="str">
        <f>D236</f>
        <v>Першотравенський міський суд Дніпропетровської області</v>
      </c>
      <c r="M223" s="307">
        <f>E236</f>
        <v>3</v>
      </c>
      <c r="N223" s="330">
        <f>F236</f>
        <v>373.20479999999998</v>
      </c>
      <c r="O223" s="330">
        <f>G236</f>
        <v>364.95010000000002</v>
      </c>
      <c r="P223" s="330">
        <f>H236</f>
        <v>212.2826</v>
      </c>
      <c r="R223" s="287"/>
      <c r="S223" s="287"/>
      <c r="T223" s="312"/>
      <c r="U223" s="310"/>
      <c r="V223" s="310"/>
      <c r="W223" s="310"/>
      <c r="X223" s="310"/>
    </row>
    <row r="224" spans="2:24" ht="30.75" customHeight="1" outlineLevel="1" thickTop="1" x14ac:dyDescent="0.25">
      <c r="B224" s="2">
        <v>187</v>
      </c>
      <c r="C224" s="2">
        <v>155</v>
      </c>
      <c r="D224" s="413" t="s">
        <v>709</v>
      </c>
      <c r="E224" s="285">
        <v>10.5</v>
      </c>
      <c r="F224" s="284">
        <v>1515.1645000000001</v>
      </c>
      <c r="G224" s="284">
        <v>1396.1560999999999</v>
      </c>
      <c r="H224" s="284">
        <v>1034.6643999999999</v>
      </c>
      <c r="J224" s="302">
        <v>187</v>
      </c>
      <c r="K224" s="302">
        <v>155</v>
      </c>
      <c r="L224" s="303" t="str">
        <f>D219</f>
        <v>Жовтоводський міський суд Дніпропетровської області</v>
      </c>
      <c r="M224" s="300">
        <f>E219</f>
        <v>5</v>
      </c>
      <c r="N224" s="301">
        <f>F219</f>
        <v>408.14190000000002</v>
      </c>
      <c r="O224" s="301">
        <f>G219</f>
        <v>451.58670000000001</v>
      </c>
      <c r="P224" s="301">
        <f>H219</f>
        <v>256.43759999999997</v>
      </c>
      <c r="R224" s="302">
        <v>131</v>
      </c>
      <c r="S224" s="302">
        <v>115</v>
      </c>
      <c r="T224" s="303" t="s">
        <v>599</v>
      </c>
      <c r="U224" s="300">
        <f>M224+M225</f>
        <v>7.4</v>
      </c>
      <c r="V224" s="300">
        <f>N224+N225</f>
        <v>764.94190000000003</v>
      </c>
      <c r="W224" s="300">
        <f>O224+O225</f>
        <v>802.66970000000003</v>
      </c>
      <c r="X224" s="300">
        <f>P224+P225</f>
        <v>549.93200000000002</v>
      </c>
    </row>
    <row r="225" spans="2:24" ht="30.75" customHeight="1" outlineLevel="1" thickBot="1" x14ac:dyDescent="0.3">
      <c r="B225" s="2">
        <v>188</v>
      </c>
      <c r="C225" s="2">
        <v>156</v>
      </c>
      <c r="D225" s="413" t="s">
        <v>710</v>
      </c>
      <c r="E225" s="285">
        <v>3.5</v>
      </c>
      <c r="F225" s="284">
        <v>367.70229999999998</v>
      </c>
      <c r="G225" s="284">
        <v>347.81110000000001</v>
      </c>
      <c r="H225" s="284">
        <v>301.28190000000001</v>
      </c>
      <c r="J225" s="287">
        <v>188</v>
      </c>
      <c r="K225" s="287">
        <v>156</v>
      </c>
      <c r="L225" s="329" t="str">
        <f>D234</f>
        <v>П’ятихатський районний суд Дніпропетровської області</v>
      </c>
      <c r="M225" s="307">
        <f>E234</f>
        <v>2.4</v>
      </c>
      <c r="N225" s="330">
        <f>F234</f>
        <v>356.8</v>
      </c>
      <c r="O225" s="330">
        <f>G234</f>
        <v>351.08300000000003</v>
      </c>
      <c r="P225" s="330">
        <f>H234</f>
        <v>293.49439999999998</v>
      </c>
      <c r="R225" s="287"/>
      <c r="S225" s="287"/>
      <c r="T225" s="312"/>
      <c r="U225" s="310"/>
      <c r="V225" s="310"/>
      <c r="W225" s="310"/>
      <c r="X225" s="310"/>
    </row>
    <row r="226" spans="2:24" ht="31.5" customHeight="1" outlineLevel="1" thickTop="1" thickBot="1" x14ac:dyDescent="0.3">
      <c r="B226" s="2">
        <v>189</v>
      </c>
      <c r="C226" s="2">
        <v>157</v>
      </c>
      <c r="D226" s="413" t="s">
        <v>711</v>
      </c>
      <c r="E226" s="285">
        <v>3</v>
      </c>
      <c r="F226" s="284">
        <v>360.39940000000001</v>
      </c>
      <c r="G226" s="284">
        <v>361.93529999999998</v>
      </c>
      <c r="H226" s="284">
        <v>301.21379999999999</v>
      </c>
      <c r="J226" s="340">
        <v>189</v>
      </c>
      <c r="K226" s="340">
        <v>157</v>
      </c>
      <c r="L226" s="297" t="str">
        <f>D232</f>
        <v>Новомосковський міськрайонний суд Дніпропетровської області</v>
      </c>
      <c r="M226" s="290">
        <f>E232</f>
        <v>11</v>
      </c>
      <c r="N226" s="291">
        <f>F232</f>
        <v>1677.5465999999999</v>
      </c>
      <c r="O226" s="291">
        <f>G232</f>
        <v>1747.5948000000001</v>
      </c>
      <c r="P226" s="291">
        <f>H232</f>
        <v>2013.3702000000001</v>
      </c>
      <c r="R226" s="340">
        <v>132</v>
      </c>
      <c r="S226" s="340">
        <v>116</v>
      </c>
      <c r="T226" s="297" t="s">
        <v>602</v>
      </c>
      <c r="U226" s="294">
        <f t="shared" ref="U226:X227" si="131">M226</f>
        <v>11</v>
      </c>
      <c r="V226" s="294">
        <f t="shared" si="131"/>
        <v>1677.5465999999999</v>
      </c>
      <c r="W226" s="294">
        <f t="shared" si="131"/>
        <v>1747.5948000000001</v>
      </c>
      <c r="X226" s="294">
        <f t="shared" si="131"/>
        <v>2013.3702000000001</v>
      </c>
    </row>
    <row r="227" spans="2:24" ht="31.5" customHeight="1" outlineLevel="1" thickTop="1" thickBot="1" x14ac:dyDescent="0.3">
      <c r="B227" s="2">
        <v>190</v>
      </c>
      <c r="C227" s="2">
        <v>158</v>
      </c>
      <c r="D227" s="413" t="s">
        <v>712</v>
      </c>
      <c r="E227" s="285">
        <v>10</v>
      </c>
      <c r="F227" s="284">
        <v>1801.296</v>
      </c>
      <c r="G227" s="284">
        <v>1489.9704999999999</v>
      </c>
      <c r="H227" s="284">
        <v>1932.7928999999999</v>
      </c>
      <c r="J227" s="288">
        <v>190</v>
      </c>
      <c r="K227" s="288">
        <v>158</v>
      </c>
      <c r="L227" s="297" t="str">
        <f>D242</f>
        <v>Синельниківський міськрайонний суд Дніпропетровської області</v>
      </c>
      <c r="M227" s="290">
        <f>E242</f>
        <v>5</v>
      </c>
      <c r="N227" s="291">
        <f>F242</f>
        <v>845.21040000000005</v>
      </c>
      <c r="O227" s="291">
        <f>G242</f>
        <v>780.77610000000004</v>
      </c>
      <c r="P227" s="291">
        <f>H242</f>
        <v>936.60979999999995</v>
      </c>
      <c r="R227" s="340">
        <v>133</v>
      </c>
      <c r="S227" s="340">
        <v>117</v>
      </c>
      <c r="T227" s="297" t="s">
        <v>604</v>
      </c>
      <c r="U227" s="294">
        <f t="shared" si="131"/>
        <v>5</v>
      </c>
      <c r="V227" s="294">
        <f t="shared" si="131"/>
        <v>845.21040000000005</v>
      </c>
      <c r="W227" s="294">
        <f t="shared" si="131"/>
        <v>780.77610000000004</v>
      </c>
      <c r="X227" s="294">
        <f t="shared" si="131"/>
        <v>936.60979999999995</v>
      </c>
    </row>
    <row r="228" spans="2:24" ht="30.75" customHeight="1" outlineLevel="1" thickTop="1" x14ac:dyDescent="0.25">
      <c r="B228" s="2">
        <v>191</v>
      </c>
      <c r="C228" s="2">
        <v>159</v>
      </c>
      <c r="D228" s="413" t="s">
        <v>713</v>
      </c>
      <c r="E228" s="285">
        <v>3</v>
      </c>
      <c r="F228" s="284">
        <v>433.33670000000001</v>
      </c>
      <c r="G228" s="284">
        <v>345.25900000000001</v>
      </c>
      <c r="H228" s="284">
        <v>352.02350000000001</v>
      </c>
      <c r="J228" s="302">
        <v>191</v>
      </c>
      <c r="K228" s="302">
        <v>159</v>
      </c>
      <c r="L228" s="356" t="str">
        <f>D206</f>
        <v>Амур-Нижньодніпровський районний суд м.Дніпропетровська</v>
      </c>
      <c r="M228" s="300">
        <f>E206</f>
        <v>12</v>
      </c>
      <c r="N228" s="301">
        <f>F206</f>
        <v>1698.2483</v>
      </c>
      <c r="O228" s="301">
        <f>G206</f>
        <v>1689.2403999999999</v>
      </c>
      <c r="P228" s="301">
        <f>H206</f>
        <v>858.39250000000004</v>
      </c>
      <c r="R228" s="302">
        <v>134</v>
      </c>
      <c r="S228" s="302">
        <v>118</v>
      </c>
      <c r="T228" s="356" t="s">
        <v>178</v>
      </c>
      <c r="U228" s="305">
        <f>M228+M229</f>
        <v>17</v>
      </c>
      <c r="V228" s="305">
        <f>N228+N229</f>
        <v>2752.5475999999999</v>
      </c>
      <c r="W228" s="305">
        <f>O228+O229</f>
        <v>2624.5023999999999</v>
      </c>
      <c r="X228" s="305">
        <f>P228+P229</f>
        <v>1862.4313000000002</v>
      </c>
    </row>
    <row r="229" spans="2:24" ht="30.75" customHeight="1" outlineLevel="1" thickBot="1" x14ac:dyDescent="0.3">
      <c r="B229" s="2">
        <v>192</v>
      </c>
      <c r="C229" s="2">
        <v>160</v>
      </c>
      <c r="D229" s="413" t="s">
        <v>714</v>
      </c>
      <c r="E229" s="285">
        <v>4</v>
      </c>
      <c r="F229" s="284">
        <v>471.96420000000001</v>
      </c>
      <c r="G229" s="284">
        <v>431.71050000000002</v>
      </c>
      <c r="H229" s="284">
        <v>344.29180000000002</v>
      </c>
      <c r="J229" s="287">
        <v>192</v>
      </c>
      <c r="K229" s="287">
        <v>160</v>
      </c>
      <c r="L229" s="293" t="str">
        <f>D215</f>
        <v>Дніпропетровський районний суд Дніпропетровської області</v>
      </c>
      <c r="M229" s="290">
        <f>E215</f>
        <v>5</v>
      </c>
      <c r="N229" s="330">
        <f>F215</f>
        <v>1054.2992999999999</v>
      </c>
      <c r="O229" s="330">
        <f>G215</f>
        <v>935.26199999999994</v>
      </c>
      <c r="P229" s="330">
        <f>H215</f>
        <v>1004.0388</v>
      </c>
      <c r="R229" s="287"/>
      <c r="S229" s="287"/>
      <c r="T229" s="312"/>
      <c r="U229" s="310"/>
      <c r="V229" s="310"/>
      <c r="W229" s="310"/>
      <c r="X229" s="310"/>
    </row>
    <row r="230" spans="2:24" ht="30.75" customHeight="1" outlineLevel="1" thickTop="1" x14ac:dyDescent="0.25">
      <c r="B230" s="2">
        <v>193</v>
      </c>
      <c r="C230" s="2">
        <v>161</v>
      </c>
      <c r="D230" s="413" t="s">
        <v>715</v>
      </c>
      <c r="E230" s="285">
        <v>3</v>
      </c>
      <c r="F230" s="284">
        <v>214.27950000000001</v>
      </c>
      <c r="G230" s="284">
        <v>203.99950000000001</v>
      </c>
      <c r="H230" s="284">
        <v>103.9003</v>
      </c>
      <c r="J230" s="302">
        <v>193</v>
      </c>
      <c r="K230" s="302">
        <v>161</v>
      </c>
      <c r="L230" s="356" t="str">
        <f>D222</f>
        <v>Індустріальний районний суд м.Дніпропетровська</v>
      </c>
      <c r="M230" s="300">
        <f>E222</f>
        <v>10</v>
      </c>
      <c r="N230" s="301">
        <f>F222</f>
        <v>2216.7525999999998</v>
      </c>
      <c r="O230" s="301">
        <f>G222</f>
        <v>2091.2294999999999</v>
      </c>
      <c r="P230" s="301">
        <f>H222</f>
        <v>1086.0527</v>
      </c>
      <c r="R230" s="302">
        <v>135</v>
      </c>
      <c r="S230" s="302">
        <v>119</v>
      </c>
      <c r="T230" s="421" t="s">
        <v>179</v>
      </c>
      <c r="U230" s="300">
        <f>M230+M231+M232</f>
        <v>20.5</v>
      </c>
      <c r="V230" s="300">
        <f>N230+N231+N232</f>
        <v>3745.8199999999997</v>
      </c>
      <c r="W230" s="300">
        <f>O230+O231+O232</f>
        <v>3575.2919999999999</v>
      </c>
      <c r="X230" s="300">
        <f>P230+P231+P232</f>
        <v>1956.5124000000001</v>
      </c>
    </row>
    <row r="231" spans="2:24" ht="30" customHeight="1" outlineLevel="1" x14ac:dyDescent="0.25">
      <c r="B231" s="2">
        <v>194</v>
      </c>
      <c r="C231" s="2">
        <v>162</v>
      </c>
      <c r="D231" s="413" t="s">
        <v>716</v>
      </c>
      <c r="E231" s="285">
        <v>7</v>
      </c>
      <c r="F231" s="284">
        <v>1530.0218</v>
      </c>
      <c r="G231" s="284">
        <v>1444.1667</v>
      </c>
      <c r="H231" s="284">
        <v>1571.9431999999999</v>
      </c>
      <c r="J231" s="2">
        <v>194</v>
      </c>
      <c r="K231" s="2">
        <v>162</v>
      </c>
      <c r="L231" s="295" t="str">
        <f>D241</f>
        <v>Самарський районний суд м.Дніпропетровська</v>
      </c>
      <c r="M231" s="351">
        <f>E241</f>
        <v>7</v>
      </c>
      <c r="N231" s="284">
        <f>F241</f>
        <v>1161.3651</v>
      </c>
      <c r="O231" s="284">
        <f>G241</f>
        <v>1136.2514000000001</v>
      </c>
      <c r="P231" s="284">
        <f>H241</f>
        <v>569.17780000000005</v>
      </c>
      <c r="R231" s="2"/>
      <c r="S231" s="2"/>
      <c r="T231" s="407"/>
      <c r="U231" s="217"/>
      <c r="V231" s="217"/>
      <c r="W231" s="217"/>
      <c r="X231" s="217"/>
    </row>
    <row r="232" spans="2:24" ht="30.75" customHeight="1" outlineLevel="1" thickBot="1" x14ac:dyDescent="0.3">
      <c r="B232" s="2">
        <v>195</v>
      </c>
      <c r="C232" s="2">
        <v>163</v>
      </c>
      <c r="D232" s="413" t="s">
        <v>717</v>
      </c>
      <c r="E232" s="285">
        <v>11</v>
      </c>
      <c r="F232" s="284">
        <v>1677.5465999999999</v>
      </c>
      <c r="G232" s="284">
        <v>1747.5948000000001</v>
      </c>
      <c r="H232" s="284">
        <v>2013.3702000000001</v>
      </c>
      <c r="J232" s="287">
        <v>195</v>
      </c>
      <c r="K232" s="287">
        <v>163</v>
      </c>
      <c r="L232" s="293" t="str">
        <f>D225</f>
        <v>Криворізький районний суд Дніпропетровської області</v>
      </c>
      <c r="M232" s="307">
        <f>E225</f>
        <v>3.5</v>
      </c>
      <c r="N232" s="330">
        <f>F225</f>
        <v>367.70229999999998</v>
      </c>
      <c r="O232" s="330">
        <f>G225</f>
        <v>347.81110000000001</v>
      </c>
      <c r="P232" s="330">
        <f>H225</f>
        <v>301.28190000000001</v>
      </c>
      <c r="R232" s="287"/>
      <c r="S232" s="287"/>
      <c r="T232" s="312"/>
      <c r="U232" s="310"/>
      <c r="V232" s="310"/>
      <c r="W232" s="310"/>
      <c r="X232" s="310"/>
    </row>
    <row r="233" spans="2:24" ht="30" customHeight="1" outlineLevel="1" thickTop="1" x14ac:dyDescent="0.25">
      <c r="B233" s="2">
        <v>196</v>
      </c>
      <c r="C233" s="2">
        <v>164</v>
      </c>
      <c r="D233" s="413" t="s">
        <v>718</v>
      </c>
      <c r="E233" s="285">
        <v>5</v>
      </c>
      <c r="F233" s="284">
        <v>468.57670000000002</v>
      </c>
      <c r="G233" s="284">
        <v>401.81619999999998</v>
      </c>
      <c r="H233" s="284">
        <v>344.26089999999999</v>
      </c>
      <c r="J233" s="302">
        <v>196</v>
      </c>
      <c r="K233" s="302">
        <v>164</v>
      </c>
      <c r="L233" s="303" t="str">
        <f>D217</f>
        <v>Жовтневий районний суд м.Дніпропетровська</v>
      </c>
      <c r="M233" s="300">
        <f>E217</f>
        <v>14</v>
      </c>
      <c r="N233" s="301">
        <f>F217</f>
        <v>2298.569</v>
      </c>
      <c r="O233" s="301">
        <f>G217</f>
        <v>2326.7528000000002</v>
      </c>
      <c r="P233" s="301">
        <f>H217</f>
        <v>1681.6813</v>
      </c>
      <c r="R233" s="302">
        <v>136</v>
      </c>
      <c r="S233" s="302">
        <v>120</v>
      </c>
      <c r="T233" s="422" t="s">
        <v>180</v>
      </c>
      <c r="U233" s="300">
        <f>M233+M234</f>
        <v>16.5</v>
      </c>
      <c r="V233" s="300">
        <f>N233+N234</f>
        <v>2670.7084</v>
      </c>
      <c r="W233" s="300">
        <f>O233+O234</f>
        <v>2712.9146000000001</v>
      </c>
      <c r="X233" s="300">
        <f>P233+P234</f>
        <v>2607.0581000000002</v>
      </c>
    </row>
    <row r="234" spans="2:24" ht="30.75" customHeight="1" outlineLevel="1" thickBot="1" x14ac:dyDescent="0.3">
      <c r="B234" s="2">
        <v>197</v>
      </c>
      <c r="C234" s="2">
        <v>165</v>
      </c>
      <c r="D234" s="413" t="s">
        <v>719</v>
      </c>
      <c r="E234" s="285">
        <v>2.4</v>
      </c>
      <c r="F234" s="284">
        <v>356.8</v>
      </c>
      <c r="G234" s="284">
        <v>351.08300000000003</v>
      </c>
      <c r="H234" s="284">
        <v>293.49439999999998</v>
      </c>
      <c r="J234" s="287">
        <v>197</v>
      </c>
      <c r="K234" s="287">
        <v>165</v>
      </c>
      <c r="L234" s="329" t="str">
        <f>D243</f>
        <v>Солонянський районний суд Дніпропетровської області</v>
      </c>
      <c r="M234" s="307">
        <f>E243</f>
        <v>2.5</v>
      </c>
      <c r="N234" s="330">
        <f>F243</f>
        <v>372.13940000000002</v>
      </c>
      <c r="O234" s="330">
        <f>G243</f>
        <v>386.16180000000003</v>
      </c>
      <c r="P234" s="330">
        <f>H243</f>
        <v>925.3768</v>
      </c>
      <c r="R234" s="287"/>
      <c r="S234" s="287"/>
      <c r="T234" s="312"/>
      <c r="U234" s="310"/>
      <c r="V234" s="310"/>
      <c r="W234" s="310"/>
      <c r="X234" s="310"/>
    </row>
    <row r="235" spans="2:24" ht="30" customHeight="1" outlineLevel="1" thickTop="1" x14ac:dyDescent="0.25">
      <c r="B235" s="2">
        <v>198</v>
      </c>
      <c r="C235" s="2">
        <v>166</v>
      </c>
      <c r="D235" s="413" t="s">
        <v>721</v>
      </c>
      <c r="E235" s="285">
        <v>17</v>
      </c>
      <c r="F235" s="284">
        <v>1892.6614</v>
      </c>
      <c r="G235" s="284">
        <v>1909.0902000000001</v>
      </c>
      <c r="H235" s="284">
        <v>1481.3017</v>
      </c>
      <c r="J235" s="302">
        <v>198</v>
      </c>
      <c r="K235" s="302">
        <v>166</v>
      </c>
      <c r="L235" s="303" t="str">
        <f>D223</f>
        <v>Кіровський районний суд м.Дніпропетровська</v>
      </c>
      <c r="M235" s="300">
        <f>E223</f>
        <v>7.9</v>
      </c>
      <c r="N235" s="301">
        <f>F223</f>
        <v>1239.6885</v>
      </c>
      <c r="O235" s="301">
        <f>G223</f>
        <v>1018.011</v>
      </c>
      <c r="P235" s="301">
        <f>H223</f>
        <v>1184.2764</v>
      </c>
      <c r="R235" s="302">
        <v>137</v>
      </c>
      <c r="S235" s="302">
        <v>121</v>
      </c>
      <c r="T235" s="385" t="s">
        <v>181</v>
      </c>
      <c r="U235" s="300">
        <f>M235+M236</f>
        <v>16.399999999999999</v>
      </c>
      <c r="V235" s="300">
        <f>N235+N236</f>
        <v>3579.1984000000002</v>
      </c>
      <c r="W235" s="300">
        <f>O235+O236</f>
        <v>2766.6858000000002</v>
      </c>
      <c r="X235" s="300">
        <f>P235+P236</f>
        <v>4291.7929000000004</v>
      </c>
    </row>
    <row r="236" spans="2:24" ht="30.75" customHeight="1" outlineLevel="1" thickBot="1" x14ac:dyDescent="0.3">
      <c r="B236" s="2">
        <v>199</v>
      </c>
      <c r="C236" s="2">
        <v>167</v>
      </c>
      <c r="D236" s="413" t="s">
        <v>722</v>
      </c>
      <c r="E236" s="285">
        <v>3</v>
      </c>
      <c r="F236" s="284">
        <v>373.20479999999998</v>
      </c>
      <c r="G236" s="284">
        <v>364.95010000000002</v>
      </c>
      <c r="H236" s="284">
        <v>212.2826</v>
      </c>
      <c r="J236" s="287">
        <v>199</v>
      </c>
      <c r="K236" s="287">
        <v>167</v>
      </c>
      <c r="L236" s="329" t="str">
        <f>D208</f>
        <v>Бабушкінський районний суд м.Дніпропетровська</v>
      </c>
      <c r="M236" s="307">
        <f>E208</f>
        <v>8.5</v>
      </c>
      <c r="N236" s="330">
        <f>F208</f>
        <v>2339.5099</v>
      </c>
      <c r="O236" s="330">
        <f>G208</f>
        <v>1748.6748</v>
      </c>
      <c r="P236" s="330">
        <f>H208</f>
        <v>3107.5165000000002</v>
      </c>
      <c r="R236" s="287"/>
      <c r="S236" s="287"/>
      <c r="T236" s="312"/>
      <c r="U236" s="310"/>
      <c r="V236" s="310"/>
      <c r="W236" s="310"/>
      <c r="X236" s="310"/>
    </row>
    <row r="237" spans="2:24" ht="30.75" customHeight="1" outlineLevel="1" thickTop="1" x14ac:dyDescent="0.25">
      <c r="B237" s="2">
        <v>200</v>
      </c>
      <c r="C237" s="2">
        <v>168</v>
      </c>
      <c r="D237" s="413" t="s">
        <v>723</v>
      </c>
      <c r="E237" s="285">
        <v>4</v>
      </c>
      <c r="F237" s="284">
        <v>378.64870000000002</v>
      </c>
      <c r="G237" s="284">
        <v>325.67090000000002</v>
      </c>
      <c r="H237" s="284">
        <v>409.06330000000003</v>
      </c>
      <c r="J237" s="302">
        <v>200</v>
      </c>
      <c r="K237" s="302">
        <v>168</v>
      </c>
      <c r="L237" s="356" t="str">
        <f>D227</f>
        <v>Ленінський районний суд м.Дніпропетровська</v>
      </c>
      <c r="M237" s="300">
        <f>E227</f>
        <v>10</v>
      </c>
      <c r="N237" s="301">
        <f>F227</f>
        <v>1801.296</v>
      </c>
      <c r="O237" s="301">
        <f>G227</f>
        <v>1489.9704999999999</v>
      </c>
      <c r="P237" s="301">
        <f>H227</f>
        <v>1932.7928999999999</v>
      </c>
      <c r="R237" s="302">
        <v>138</v>
      </c>
      <c r="S237" s="302">
        <v>122</v>
      </c>
      <c r="T237" s="299" t="s">
        <v>611</v>
      </c>
      <c r="U237" s="305">
        <f>M237+M238</f>
        <v>20.5</v>
      </c>
      <c r="V237" s="305">
        <f>N237+N238</f>
        <v>3316.4605000000001</v>
      </c>
      <c r="W237" s="305">
        <f>O237+O238</f>
        <v>2886.1265999999996</v>
      </c>
      <c r="X237" s="305">
        <f>P237+P238</f>
        <v>2967.4573</v>
      </c>
    </row>
    <row r="238" spans="2:24" ht="30.75" customHeight="1" outlineLevel="1" thickBot="1" x14ac:dyDescent="0.3">
      <c r="B238" s="2">
        <v>201</v>
      </c>
      <c r="C238" s="2">
        <v>169</v>
      </c>
      <c r="D238" s="413" t="s">
        <v>724</v>
      </c>
      <c r="E238" s="285">
        <v>4.8</v>
      </c>
      <c r="F238" s="284">
        <v>404.22199999999998</v>
      </c>
      <c r="G238" s="284">
        <v>388.7663</v>
      </c>
      <c r="H238" s="284">
        <v>223.82730000000001</v>
      </c>
      <c r="J238" s="287">
        <v>201</v>
      </c>
      <c r="K238" s="287">
        <v>169</v>
      </c>
      <c r="L238" s="329" t="str">
        <f>D224</f>
        <v>Красногвардійський районний суд м.Дніпропетровська</v>
      </c>
      <c r="M238" s="307">
        <f>E224</f>
        <v>10.5</v>
      </c>
      <c r="N238" s="330">
        <f>F224</f>
        <v>1515.1645000000001</v>
      </c>
      <c r="O238" s="330">
        <f>G224</f>
        <v>1396.1560999999999</v>
      </c>
      <c r="P238" s="330">
        <f>H224</f>
        <v>1034.6643999999999</v>
      </c>
      <c r="R238" s="287"/>
      <c r="S238" s="287"/>
      <c r="T238" s="312"/>
      <c r="U238" s="310"/>
      <c r="V238" s="310"/>
      <c r="W238" s="310"/>
      <c r="X238" s="310"/>
    </row>
    <row r="239" spans="2:24" ht="30.75" customHeight="1" outlineLevel="1" thickTop="1" x14ac:dyDescent="0.25">
      <c r="B239" s="2">
        <v>202</v>
      </c>
      <c r="C239" s="2">
        <v>170</v>
      </c>
      <c r="D239" s="413" t="s">
        <v>725</v>
      </c>
      <c r="E239" s="285">
        <v>3</v>
      </c>
      <c r="F239" s="284">
        <v>315.85680000000002</v>
      </c>
      <c r="G239" s="284">
        <v>310.06610000000001</v>
      </c>
      <c r="H239" s="284">
        <v>209.91149999999999</v>
      </c>
      <c r="J239" s="302">
        <v>202</v>
      </c>
      <c r="K239" s="302">
        <v>170</v>
      </c>
      <c r="L239" s="356" t="str">
        <f>D209</f>
        <v>Баглійський районний суд м.Дніпродзержинська</v>
      </c>
      <c r="M239" s="300">
        <f>E209</f>
        <v>5.8</v>
      </c>
      <c r="N239" s="301">
        <f>F209</f>
        <v>921.74540000000002</v>
      </c>
      <c r="O239" s="301">
        <f>G209</f>
        <v>980.05799999999999</v>
      </c>
      <c r="P239" s="301">
        <f>H209</f>
        <v>715.50109999999995</v>
      </c>
      <c r="R239" s="302">
        <v>139</v>
      </c>
      <c r="S239" s="302">
        <v>123</v>
      </c>
      <c r="T239" s="299" t="s">
        <v>613</v>
      </c>
      <c r="U239" s="305">
        <f>M239+M240+M241</f>
        <v>20.700000000000003</v>
      </c>
      <c r="V239" s="305">
        <f>N239+N240+N241</f>
        <v>3410.1424000000002</v>
      </c>
      <c r="W239" s="305">
        <f>O239+O240+O241</f>
        <v>3303.0538999999999</v>
      </c>
      <c r="X239" s="305">
        <f>P239+P240+P241</f>
        <v>2939.2695999999996</v>
      </c>
    </row>
    <row r="240" spans="2:24" ht="30" customHeight="1" outlineLevel="1" x14ac:dyDescent="0.25">
      <c r="B240" s="2">
        <v>203</v>
      </c>
      <c r="C240" s="2">
        <v>171</v>
      </c>
      <c r="D240" s="413" t="s">
        <v>726</v>
      </c>
      <c r="E240" s="285">
        <v>9</v>
      </c>
      <c r="F240" s="284">
        <v>2136.2451000000001</v>
      </c>
      <c r="G240" s="284">
        <v>2014.1128000000001</v>
      </c>
      <c r="H240" s="284">
        <v>1851.7908</v>
      </c>
      <c r="J240" s="2">
        <v>203</v>
      </c>
      <c r="K240" s="2">
        <v>171</v>
      </c>
      <c r="L240" s="295" t="str">
        <f>D214</f>
        <v>Дніпровський районний суд м.Дніпродзержинська</v>
      </c>
      <c r="M240" s="286">
        <f>E214</f>
        <v>6</v>
      </c>
      <c r="N240" s="284">
        <f>F214</f>
        <v>1045.2706000000001</v>
      </c>
      <c r="O240" s="284">
        <f>G214</f>
        <v>941.18520000000001</v>
      </c>
      <c r="P240" s="284">
        <f>H214</f>
        <v>803.44240000000002</v>
      </c>
      <c r="R240" s="2"/>
      <c r="S240" s="2"/>
      <c r="T240" s="407"/>
      <c r="U240" s="217"/>
      <c r="V240" s="217"/>
      <c r="W240" s="217"/>
      <c r="X240" s="217"/>
    </row>
    <row r="241" spans="2:24" ht="15.75" customHeight="1" outlineLevel="1" thickBot="1" x14ac:dyDescent="0.3">
      <c r="B241" s="2">
        <v>204</v>
      </c>
      <c r="C241" s="2">
        <v>172</v>
      </c>
      <c r="D241" s="413" t="s">
        <v>727</v>
      </c>
      <c r="E241" s="285">
        <v>7</v>
      </c>
      <c r="F241" s="284">
        <v>1161.3651</v>
      </c>
      <c r="G241" s="284">
        <v>1136.2514000000001</v>
      </c>
      <c r="H241" s="284">
        <v>569.17780000000005</v>
      </c>
      <c r="J241" s="287">
        <v>204</v>
      </c>
      <c r="K241" s="287">
        <v>172</v>
      </c>
      <c r="L241" s="293" t="str">
        <f>D220</f>
        <v>Заводський районний суд м.Дніпродзержинська</v>
      </c>
      <c r="M241" s="307">
        <f>E220</f>
        <v>8.9</v>
      </c>
      <c r="N241" s="330">
        <f>F220</f>
        <v>1443.1264000000001</v>
      </c>
      <c r="O241" s="330">
        <f>G220</f>
        <v>1381.8107</v>
      </c>
      <c r="P241" s="330">
        <f>H220</f>
        <v>1420.3261</v>
      </c>
      <c r="R241" s="287"/>
      <c r="S241" s="287"/>
      <c r="T241" s="312"/>
      <c r="U241" s="310"/>
      <c r="V241" s="310"/>
      <c r="W241" s="310"/>
      <c r="X241" s="310"/>
    </row>
    <row r="242" spans="2:24" ht="30" customHeight="1" outlineLevel="1" thickTop="1" x14ac:dyDescent="0.25">
      <c r="B242" s="2">
        <v>205</v>
      </c>
      <c r="C242" s="2">
        <v>173</v>
      </c>
      <c r="D242" s="413" t="s">
        <v>728</v>
      </c>
      <c r="E242" s="285">
        <v>5</v>
      </c>
      <c r="F242" s="284">
        <v>845.21040000000005</v>
      </c>
      <c r="G242" s="284">
        <v>780.77610000000004</v>
      </c>
      <c r="H242" s="284">
        <v>936.60979999999995</v>
      </c>
      <c r="J242" s="302">
        <v>205</v>
      </c>
      <c r="K242" s="302">
        <v>173</v>
      </c>
      <c r="L242" s="303" t="str">
        <f>D218</f>
        <v>Жовтневий районний суд м.Кривого Рогу</v>
      </c>
      <c r="M242" s="300">
        <f>E218</f>
        <v>10</v>
      </c>
      <c r="N242" s="301">
        <f>F218</f>
        <v>2520.8400999999999</v>
      </c>
      <c r="O242" s="301">
        <f>G218</f>
        <v>2411.672</v>
      </c>
      <c r="P242" s="301">
        <f>H218</f>
        <v>1833.405</v>
      </c>
      <c r="R242" s="302">
        <v>140</v>
      </c>
      <c r="S242" s="302">
        <v>124</v>
      </c>
      <c r="T242" s="303" t="s">
        <v>183</v>
      </c>
      <c r="U242" s="300">
        <f>M242+M243</f>
        <v>17.899999999999999</v>
      </c>
      <c r="V242" s="300">
        <f>N242+N243</f>
        <v>4500.1122999999998</v>
      </c>
      <c r="W242" s="300">
        <f>O242+O243</f>
        <v>4365.1346000000003</v>
      </c>
      <c r="X242" s="300">
        <f>P242+P243</f>
        <v>3350.7203</v>
      </c>
    </row>
    <row r="243" spans="2:24" ht="30.75" customHeight="1" outlineLevel="1" thickBot="1" x14ac:dyDescent="0.3">
      <c r="B243" s="2">
        <v>206</v>
      </c>
      <c r="C243" s="2">
        <v>174</v>
      </c>
      <c r="D243" s="413" t="s">
        <v>730</v>
      </c>
      <c r="E243" s="285">
        <v>2.5</v>
      </c>
      <c r="F243" s="284">
        <v>372.13940000000002</v>
      </c>
      <c r="G243" s="284">
        <v>386.16180000000003</v>
      </c>
      <c r="H243" s="284">
        <v>925.3768</v>
      </c>
      <c r="J243" s="287">
        <v>206</v>
      </c>
      <c r="K243" s="287">
        <v>174</v>
      </c>
      <c r="L243" s="329" t="str">
        <f>D246</f>
        <v>Тернівський районний суд м.Кривого Рогу</v>
      </c>
      <c r="M243" s="307">
        <f>E246</f>
        <v>7.9</v>
      </c>
      <c r="N243" s="330">
        <f>F246</f>
        <v>1979.2722000000001</v>
      </c>
      <c r="O243" s="330">
        <f>G246</f>
        <v>1953.4626000000001</v>
      </c>
      <c r="P243" s="330">
        <f>H246</f>
        <v>1517.3153</v>
      </c>
      <c r="R243" s="287"/>
      <c r="S243" s="287"/>
      <c r="T243" s="312"/>
      <c r="U243" s="310"/>
      <c r="V243" s="310"/>
      <c r="W243" s="310"/>
      <c r="X243" s="310"/>
    </row>
    <row r="244" spans="2:24" ht="31.5" customHeight="1" outlineLevel="1" thickTop="1" x14ac:dyDescent="0.25">
      <c r="B244" s="2">
        <v>207</v>
      </c>
      <c r="C244" s="2">
        <v>175</v>
      </c>
      <c r="D244" s="413" t="s">
        <v>731</v>
      </c>
      <c r="E244" s="285">
        <v>2</v>
      </c>
      <c r="F244" s="284">
        <v>260.49340000000001</v>
      </c>
      <c r="G244" s="284">
        <v>210.89259999999999</v>
      </c>
      <c r="H244" s="284">
        <v>266.84120000000001</v>
      </c>
      <c r="J244" s="302">
        <v>207</v>
      </c>
      <c r="K244" s="302">
        <v>175</v>
      </c>
      <c r="L244" s="356" t="str">
        <f>D240</f>
        <v>Саксаганський районний суд м.Кривого Рогу</v>
      </c>
      <c r="M244" s="300">
        <f>E240</f>
        <v>9</v>
      </c>
      <c r="N244" s="301">
        <f>F240</f>
        <v>2136.2451000000001</v>
      </c>
      <c r="O244" s="301">
        <f>G240</f>
        <v>2014.1128000000001</v>
      </c>
      <c r="P244" s="301">
        <f>H240</f>
        <v>1851.7908</v>
      </c>
      <c r="R244" s="302">
        <v>141</v>
      </c>
      <c r="S244" s="302">
        <v>125</v>
      </c>
      <c r="T244" s="356" t="s">
        <v>184</v>
      </c>
      <c r="U244" s="305">
        <f>M244+M245</f>
        <v>12.9</v>
      </c>
      <c r="V244" s="305">
        <f>N244+N245</f>
        <v>4097.0272999999997</v>
      </c>
      <c r="W244" s="305">
        <f>O244+O245</f>
        <v>3962.9139</v>
      </c>
      <c r="X244" s="305">
        <f>P244+P245</f>
        <v>3799.2348999999999</v>
      </c>
    </row>
    <row r="245" spans="2:24" ht="30.75" customHeight="1" outlineLevel="1" thickBot="1" x14ac:dyDescent="0.3">
      <c r="B245" s="2">
        <v>208</v>
      </c>
      <c r="C245" s="2">
        <v>176</v>
      </c>
      <c r="D245" s="413" t="s">
        <v>732</v>
      </c>
      <c r="E245" s="285">
        <v>3</v>
      </c>
      <c r="F245" s="284">
        <v>330.64010000000002</v>
      </c>
      <c r="G245" s="284">
        <v>318.83569999999997</v>
      </c>
      <c r="H245" s="284">
        <v>191.7911</v>
      </c>
      <c r="J245" s="287">
        <v>208</v>
      </c>
      <c r="K245" s="287">
        <v>176</v>
      </c>
      <c r="L245" s="329" t="str">
        <f>D249</f>
        <v>Центрально-Міський районний суд м.Кривого Рогу</v>
      </c>
      <c r="M245" s="307">
        <f>E249</f>
        <v>3.9</v>
      </c>
      <c r="N245" s="330">
        <f>F249</f>
        <v>1960.7822000000001</v>
      </c>
      <c r="O245" s="330">
        <f>G249</f>
        <v>1948.8010999999999</v>
      </c>
      <c r="P245" s="330">
        <f>H249</f>
        <v>1947.4440999999999</v>
      </c>
      <c r="R245" s="287"/>
      <c r="S245" s="287"/>
      <c r="T245" s="312"/>
      <c r="U245" s="310"/>
      <c r="V245" s="310"/>
      <c r="W245" s="310"/>
      <c r="X245" s="310"/>
    </row>
    <row r="246" spans="2:24" ht="15" customHeight="1" outlineLevel="1" thickTop="1" x14ac:dyDescent="0.25">
      <c r="B246" s="2">
        <v>209</v>
      </c>
      <c r="C246" s="2">
        <v>177</v>
      </c>
      <c r="D246" s="413" t="s">
        <v>733</v>
      </c>
      <c r="E246" s="285">
        <v>7.9</v>
      </c>
      <c r="F246" s="284">
        <v>1979.2722000000001</v>
      </c>
      <c r="G246" s="284">
        <v>1953.4626000000001</v>
      </c>
      <c r="H246" s="284">
        <v>1517.3153</v>
      </c>
      <c r="J246" s="302">
        <v>209</v>
      </c>
      <c r="K246" s="302">
        <v>177</v>
      </c>
      <c r="L246" s="303" t="str">
        <f>D216</f>
        <v>Довгинцівський районний суд м.Кривого Рогу</v>
      </c>
      <c r="M246" s="300">
        <f>E216</f>
        <v>6</v>
      </c>
      <c r="N246" s="301">
        <f>F216</f>
        <v>2003.5011999999999</v>
      </c>
      <c r="O246" s="301">
        <f>G216</f>
        <v>1663.3797999999999</v>
      </c>
      <c r="P246" s="301">
        <f>H216</f>
        <v>1447.9309000000001</v>
      </c>
      <c r="R246" s="302">
        <v>142</v>
      </c>
      <c r="S246" s="302">
        <v>126</v>
      </c>
      <c r="T246" s="303" t="s">
        <v>185</v>
      </c>
      <c r="U246" s="300">
        <f>M246+M247+M248</f>
        <v>12</v>
      </c>
      <c r="V246" s="300">
        <f>N246+N247+N248</f>
        <v>2817.4923999999996</v>
      </c>
      <c r="W246" s="300">
        <f>O246+O247+O248</f>
        <v>2439.2521999999999</v>
      </c>
      <c r="X246" s="300">
        <f>P246+P247+P248</f>
        <v>2127.7772</v>
      </c>
    </row>
    <row r="247" spans="2:24" ht="30" customHeight="1" outlineLevel="1" x14ac:dyDescent="0.25">
      <c r="B247" s="2">
        <v>210</v>
      </c>
      <c r="C247" s="2">
        <v>178</v>
      </c>
      <c r="D247" s="413" t="s">
        <v>734</v>
      </c>
      <c r="E247" s="285">
        <v>3</v>
      </c>
      <c r="F247" s="284">
        <v>347.39330000000001</v>
      </c>
      <c r="G247" s="284">
        <v>330.59269999999998</v>
      </c>
      <c r="H247" s="284">
        <v>181.4282</v>
      </c>
      <c r="J247" s="2">
        <v>210</v>
      </c>
      <c r="K247" s="2">
        <v>178</v>
      </c>
      <c r="L247" s="295" t="str">
        <f>D207</f>
        <v>Апостолівський районний суд Дніпропетровської області</v>
      </c>
      <c r="M247" s="286">
        <f>E207</f>
        <v>4</v>
      </c>
      <c r="N247" s="284">
        <f>F207</f>
        <v>553.49779999999998</v>
      </c>
      <c r="O247" s="284">
        <f>G207</f>
        <v>564.97979999999995</v>
      </c>
      <c r="P247" s="284">
        <f>H207</f>
        <v>413.00510000000003</v>
      </c>
      <c r="R247" s="2"/>
      <c r="S247" s="2"/>
      <c r="T247" s="407"/>
      <c r="U247" s="217"/>
      <c r="V247" s="217"/>
      <c r="W247" s="217"/>
      <c r="X247" s="217"/>
    </row>
    <row r="248" spans="2:24" ht="30.75" customHeight="1" outlineLevel="1" thickBot="1" x14ac:dyDescent="0.3">
      <c r="B248" s="2">
        <v>211</v>
      </c>
      <c r="C248" s="2">
        <v>179</v>
      </c>
      <c r="D248" s="413" t="s">
        <v>735</v>
      </c>
      <c r="E248" s="285">
        <v>1</v>
      </c>
      <c r="F248" s="284">
        <v>338.75790000000001</v>
      </c>
      <c r="G248" s="284">
        <v>410.43430000000001</v>
      </c>
      <c r="H248" s="284">
        <v>301.34309999999999</v>
      </c>
      <c r="J248" s="287">
        <v>211</v>
      </c>
      <c r="K248" s="287">
        <v>179</v>
      </c>
      <c r="L248" s="329" t="str">
        <f>D244</f>
        <v>Софіївський районний суд Дніпропетровської області</v>
      </c>
      <c r="M248" s="307">
        <f>E244</f>
        <v>2</v>
      </c>
      <c r="N248" s="330">
        <f>F244</f>
        <v>260.49340000000001</v>
      </c>
      <c r="O248" s="330">
        <f>G244</f>
        <v>210.89259999999999</v>
      </c>
      <c r="P248" s="330">
        <f>H244</f>
        <v>266.84120000000001</v>
      </c>
      <c r="R248" s="287"/>
      <c r="S248" s="287"/>
      <c r="T248" s="312"/>
      <c r="U248" s="310"/>
      <c r="V248" s="310"/>
      <c r="W248" s="310"/>
      <c r="X248" s="310"/>
    </row>
    <row r="249" spans="2:24" ht="15" customHeight="1" outlineLevel="1" thickTop="1" x14ac:dyDescent="0.25">
      <c r="B249" s="2">
        <v>212</v>
      </c>
      <c r="C249" s="2">
        <v>180</v>
      </c>
      <c r="D249" s="413" t="s">
        <v>737</v>
      </c>
      <c r="E249" s="285">
        <v>3.9</v>
      </c>
      <c r="F249" s="284">
        <v>1960.7822000000001</v>
      </c>
      <c r="G249" s="284">
        <v>1948.8010999999999</v>
      </c>
      <c r="H249" s="284">
        <v>1947.4440999999999</v>
      </c>
      <c r="J249" s="302">
        <v>212</v>
      </c>
      <c r="K249" s="302">
        <v>180</v>
      </c>
      <c r="L249" s="303" t="str">
        <f>D221</f>
        <v>Інгулецький районний суд м.Кривого Рогу</v>
      </c>
      <c r="M249" s="300">
        <f>E221</f>
        <v>5</v>
      </c>
      <c r="N249" s="301">
        <f>F221</f>
        <v>1179.8782000000001</v>
      </c>
      <c r="O249" s="301">
        <f>G221</f>
        <v>1051.0844999999999</v>
      </c>
      <c r="P249" s="301">
        <f>H221</f>
        <v>844.11220000000003</v>
      </c>
      <c r="R249" s="302">
        <v>143</v>
      </c>
      <c r="S249" s="302">
        <v>127</v>
      </c>
      <c r="T249" s="303" t="s">
        <v>186</v>
      </c>
      <c r="U249" s="300">
        <f>M249+M250+M251</f>
        <v>14</v>
      </c>
      <c r="V249" s="300">
        <f>N249+N250+N251</f>
        <v>3350.3874000000001</v>
      </c>
      <c r="W249" s="300">
        <f>O249+O250+O251</f>
        <v>3118.5922999999998</v>
      </c>
      <c r="X249" s="300">
        <f>P249+P250+P251</f>
        <v>2788.1509999999998</v>
      </c>
    </row>
    <row r="250" spans="2:24" ht="30" customHeight="1" outlineLevel="1" x14ac:dyDescent="0.25">
      <c r="B250" s="2">
        <v>213</v>
      </c>
      <c r="C250" s="2">
        <v>181</v>
      </c>
      <c r="D250" s="413" t="s">
        <v>738</v>
      </c>
      <c r="E250" s="285">
        <v>2</v>
      </c>
      <c r="F250" s="284">
        <v>279.47680000000003</v>
      </c>
      <c r="G250" s="284">
        <v>228.14500000000001</v>
      </c>
      <c r="H250" s="284">
        <v>474.59750000000003</v>
      </c>
      <c r="J250" s="2">
        <v>213</v>
      </c>
      <c r="K250" s="2">
        <v>181</v>
      </c>
      <c r="L250" s="295" t="str">
        <f>D213</f>
        <v>Дзержинський районний суд м.Кривого Рогу</v>
      </c>
      <c r="M250" s="286">
        <f>E213</f>
        <v>7</v>
      </c>
      <c r="N250" s="284">
        <f>F213</f>
        <v>1891.0324000000001</v>
      </c>
      <c r="O250" s="284">
        <f>G213</f>
        <v>1839.3628000000001</v>
      </c>
      <c r="P250" s="284">
        <f>H213</f>
        <v>1469.4413</v>
      </c>
      <c r="R250" s="2"/>
      <c r="S250" s="2"/>
      <c r="T250" s="407"/>
      <c r="U250" s="217"/>
      <c r="V250" s="217"/>
      <c r="W250" s="217"/>
      <c r="X250" s="217"/>
    </row>
    <row r="251" spans="2:24" ht="30.75" customHeight="1" outlineLevel="1" thickBot="1" x14ac:dyDescent="0.3">
      <c r="B251" s="396">
        <v>214</v>
      </c>
      <c r="C251" s="396">
        <v>182</v>
      </c>
      <c r="D251" s="414" t="s">
        <v>739</v>
      </c>
      <c r="E251" s="347">
        <v>4</v>
      </c>
      <c r="F251" s="346">
        <v>142.23920000000001</v>
      </c>
      <c r="G251" s="346">
        <v>138.76</v>
      </c>
      <c r="H251" s="346">
        <v>73.042599999999993</v>
      </c>
      <c r="J251" s="396">
        <v>214</v>
      </c>
      <c r="K251" s="396">
        <v>182</v>
      </c>
      <c r="L251" s="410" t="str">
        <f>D250</f>
        <v>Широківський районний суд Дніпропетровської області</v>
      </c>
      <c r="M251" s="409">
        <f>E250</f>
        <v>2</v>
      </c>
      <c r="N251" s="346">
        <f>F250</f>
        <v>279.47680000000003</v>
      </c>
      <c r="O251" s="346">
        <f>G250</f>
        <v>228.14500000000001</v>
      </c>
      <c r="P251" s="346">
        <f>H250</f>
        <v>474.59750000000003</v>
      </c>
      <c r="R251" s="396"/>
      <c r="S251" s="396"/>
      <c r="T251" s="423"/>
      <c r="U251" s="398"/>
      <c r="V251" s="398"/>
      <c r="W251" s="398"/>
      <c r="X251" s="398"/>
    </row>
    <row r="252" spans="2:24" ht="15" customHeight="1" outlineLevel="1" thickTop="1" x14ac:dyDescent="0.25">
      <c r="B252" s="272">
        <v>215</v>
      </c>
      <c r="C252" s="272"/>
      <c r="D252" s="424" t="s">
        <v>740</v>
      </c>
      <c r="E252" s="275"/>
      <c r="F252" s="274"/>
      <c r="G252" s="274"/>
      <c r="H252" s="274"/>
      <c r="J252" s="272">
        <v>215</v>
      </c>
      <c r="K252" s="272"/>
      <c r="L252" s="372" t="str">
        <f>D266</f>
        <v>Докучаєвський міський суд Донецької області</v>
      </c>
      <c r="M252" s="274">
        <f>E266</f>
        <v>0</v>
      </c>
      <c r="N252" s="274">
        <f>F266</f>
        <v>0</v>
      </c>
      <c r="O252" s="274">
        <f>G266</f>
        <v>0</v>
      </c>
      <c r="P252" s="274">
        <f>H266</f>
        <v>0</v>
      </c>
      <c r="R252" s="272">
        <v>144</v>
      </c>
      <c r="S252" s="272"/>
      <c r="T252" s="372" t="s">
        <v>188</v>
      </c>
      <c r="U252" s="274"/>
      <c r="V252" s="274"/>
      <c r="W252" s="274"/>
      <c r="X252" s="274"/>
    </row>
    <row r="253" spans="2:24" ht="15" customHeight="1" outlineLevel="1" x14ac:dyDescent="0.25">
      <c r="B253" s="373">
        <v>216</v>
      </c>
      <c r="C253" s="373"/>
      <c r="D253" s="425" t="s">
        <v>741</v>
      </c>
      <c r="E253" s="405"/>
      <c r="F253" s="276"/>
      <c r="G253" s="276"/>
      <c r="H253" s="276"/>
      <c r="J253" s="373">
        <v>216</v>
      </c>
      <c r="K253" s="373"/>
      <c r="L253" s="388" t="str">
        <f>D286</f>
        <v>Новоазовський районний суд Донецької області</v>
      </c>
      <c r="M253" s="276">
        <f>E286</f>
        <v>0</v>
      </c>
      <c r="N253" s="276">
        <f>F286</f>
        <v>0</v>
      </c>
      <c r="O253" s="276">
        <f>G286</f>
        <v>0</v>
      </c>
      <c r="P253" s="276">
        <f>H286</f>
        <v>0</v>
      </c>
      <c r="R253" s="404"/>
      <c r="S253" s="404"/>
      <c r="T253" s="363"/>
      <c r="U253" s="217"/>
      <c r="V253" s="217"/>
      <c r="W253" s="217"/>
      <c r="X253" s="217"/>
    </row>
    <row r="254" spans="2:24" ht="30" customHeight="1" outlineLevel="1" x14ac:dyDescent="0.25">
      <c r="B254" s="2">
        <v>217</v>
      </c>
      <c r="C254" s="2">
        <v>183</v>
      </c>
      <c r="D254" s="413" t="s">
        <v>742</v>
      </c>
      <c r="E254" s="285">
        <v>12</v>
      </c>
      <c r="F254" s="284">
        <v>2716.3263999999999</v>
      </c>
      <c r="G254" s="284">
        <v>2662.1925000000001</v>
      </c>
      <c r="H254" s="284">
        <v>1970.2810999999999</v>
      </c>
      <c r="J254" s="373">
        <v>217</v>
      </c>
      <c r="K254" s="373"/>
      <c r="L254" s="388" t="str">
        <f t="shared" ref="L254:P255" si="132">D298</f>
        <v>Старобешівський районний суд Донецької області</v>
      </c>
      <c r="M254" s="276">
        <f t="shared" si="132"/>
        <v>0</v>
      </c>
      <c r="N254" s="276">
        <f t="shared" si="132"/>
        <v>0</v>
      </c>
      <c r="O254" s="276">
        <f t="shared" si="132"/>
        <v>0</v>
      </c>
      <c r="P254" s="276">
        <f t="shared" si="132"/>
        <v>0</v>
      </c>
      <c r="R254" s="404"/>
      <c r="S254" s="404"/>
      <c r="T254" s="363"/>
      <c r="U254" s="217"/>
      <c r="V254" s="217"/>
      <c r="W254" s="217"/>
      <c r="X254" s="217"/>
    </row>
    <row r="255" spans="2:24" ht="30.75" customHeight="1" outlineLevel="1" thickBot="1" x14ac:dyDescent="0.3">
      <c r="B255" s="373">
        <v>218</v>
      </c>
      <c r="C255" s="373"/>
      <c r="D255" s="425" t="s">
        <v>743</v>
      </c>
      <c r="E255" s="405"/>
      <c r="F255" s="276"/>
      <c r="G255" s="276"/>
      <c r="H255" s="276"/>
      <c r="J255" s="334">
        <v>218</v>
      </c>
      <c r="K255" s="334"/>
      <c r="L255" s="390" t="str">
        <f t="shared" si="132"/>
        <v>Тельманівський районний суд Донецької області</v>
      </c>
      <c r="M255" s="280">
        <f t="shared" si="132"/>
        <v>0</v>
      </c>
      <c r="N255" s="280">
        <f t="shared" si="132"/>
        <v>0</v>
      </c>
      <c r="O255" s="280">
        <f t="shared" si="132"/>
        <v>0</v>
      </c>
      <c r="P255" s="280">
        <f t="shared" si="132"/>
        <v>0</v>
      </c>
      <c r="R255" s="426"/>
      <c r="S255" s="426"/>
      <c r="T255" s="406"/>
      <c r="U255" s="310"/>
      <c r="V255" s="310"/>
      <c r="W255" s="310"/>
      <c r="X255" s="310"/>
    </row>
    <row r="256" spans="2:24" ht="30" customHeight="1" outlineLevel="1" thickTop="1" x14ac:dyDescent="0.25">
      <c r="B256" s="2">
        <v>219</v>
      </c>
      <c r="C256" s="2">
        <v>184</v>
      </c>
      <c r="D256" s="413" t="s">
        <v>744</v>
      </c>
      <c r="E256" s="285">
        <v>4</v>
      </c>
      <c r="F256" s="284">
        <v>408.10629999999998</v>
      </c>
      <c r="G256" s="284">
        <v>415.19799999999998</v>
      </c>
      <c r="H256" s="284">
        <v>336.69990000000001</v>
      </c>
      <c r="J256" s="427">
        <v>219</v>
      </c>
      <c r="K256" s="427">
        <v>183</v>
      </c>
      <c r="L256" s="303" t="str">
        <f t="shared" ref="L256:P257" si="133">D257</f>
        <v>Волноваський районний суд Донецької області</v>
      </c>
      <c r="M256" s="300">
        <f t="shared" si="133"/>
        <v>5</v>
      </c>
      <c r="N256" s="301">
        <f t="shared" si="133"/>
        <v>1754.4711</v>
      </c>
      <c r="O256" s="301">
        <f t="shared" si="133"/>
        <v>1564.7627</v>
      </c>
      <c r="P256" s="301">
        <f t="shared" si="133"/>
        <v>1466.0666000000001</v>
      </c>
      <c r="R256" s="427">
        <v>145</v>
      </c>
      <c r="S256" s="427">
        <v>128</v>
      </c>
      <c r="T256" s="303" t="s">
        <v>620</v>
      </c>
      <c r="U256" s="300">
        <f>M256+M257</f>
        <v>8</v>
      </c>
      <c r="V256" s="300">
        <f>N256+N257</f>
        <v>2084.4058999999997</v>
      </c>
      <c r="W256" s="300">
        <f>O256+O257</f>
        <v>1860.4123</v>
      </c>
      <c r="X256" s="300">
        <f>P256+P257</f>
        <v>1807.0604000000001</v>
      </c>
    </row>
    <row r="257" spans="2:24" ht="15.75" customHeight="1" outlineLevel="1" thickBot="1" x14ac:dyDescent="0.3">
      <c r="B257" s="2">
        <v>220</v>
      </c>
      <c r="C257" s="2">
        <v>185</v>
      </c>
      <c r="D257" s="413" t="s">
        <v>745</v>
      </c>
      <c r="E257" s="285">
        <v>5</v>
      </c>
      <c r="F257" s="284">
        <v>1754.4711</v>
      </c>
      <c r="G257" s="284">
        <v>1564.7627</v>
      </c>
      <c r="H257" s="284">
        <v>1466.0666000000001</v>
      </c>
      <c r="J257" s="426">
        <v>220</v>
      </c>
      <c r="K257" s="426">
        <v>184</v>
      </c>
      <c r="L257" s="329" t="str">
        <f t="shared" si="133"/>
        <v>Володарський районний суд Донецької області</v>
      </c>
      <c r="M257" s="307">
        <f t="shared" si="133"/>
        <v>3</v>
      </c>
      <c r="N257" s="330">
        <f t="shared" si="133"/>
        <v>329.9348</v>
      </c>
      <c r="O257" s="330">
        <f t="shared" si="133"/>
        <v>295.64960000000002</v>
      </c>
      <c r="P257" s="330">
        <f t="shared" si="133"/>
        <v>340.99380000000002</v>
      </c>
      <c r="R257" s="426"/>
      <c r="S257" s="426"/>
      <c r="T257" s="312"/>
      <c r="U257" s="310"/>
      <c r="V257" s="310"/>
      <c r="W257" s="310"/>
      <c r="X257" s="310"/>
    </row>
    <row r="258" spans="2:24" ht="30" customHeight="1" outlineLevel="1" thickTop="1" x14ac:dyDescent="0.25">
      <c r="B258" s="2">
        <v>221</v>
      </c>
      <c r="C258" s="2">
        <v>186</v>
      </c>
      <c r="D258" s="413" t="s">
        <v>746</v>
      </c>
      <c r="E258" s="285">
        <v>3</v>
      </c>
      <c r="F258" s="284">
        <v>329.9348</v>
      </c>
      <c r="G258" s="284">
        <v>295.64960000000002</v>
      </c>
      <c r="H258" s="284">
        <v>340.99380000000002</v>
      </c>
      <c r="J258" s="427">
        <v>221</v>
      </c>
      <c r="K258" s="427">
        <v>185</v>
      </c>
      <c r="L258" s="303" t="str">
        <f>D265</f>
        <v>Добропільський міськрайонний суд Донецької області</v>
      </c>
      <c r="M258" s="300">
        <f>E265</f>
        <v>10</v>
      </c>
      <c r="N258" s="301">
        <f>F265</f>
        <v>989.35299999999995</v>
      </c>
      <c r="O258" s="301">
        <f>G265</f>
        <v>949.27509999999995</v>
      </c>
      <c r="P258" s="301">
        <f>H265</f>
        <v>671.34469999999999</v>
      </c>
      <c r="R258" s="427">
        <v>146</v>
      </c>
      <c r="S258" s="427">
        <v>129</v>
      </c>
      <c r="T258" s="303" t="s">
        <v>622</v>
      </c>
      <c r="U258" s="300">
        <f>M258+M259</f>
        <v>13</v>
      </c>
      <c r="V258" s="300">
        <f>N258+N259</f>
        <v>1195.3793000000001</v>
      </c>
      <c r="W258" s="300">
        <f>O258+O259</f>
        <v>1156.1259</v>
      </c>
      <c r="X258" s="300">
        <f>P258+P259</f>
        <v>808.58310000000006</v>
      </c>
    </row>
    <row r="259" spans="2:24" ht="30.75" customHeight="1" outlineLevel="1" thickBot="1" x14ac:dyDescent="0.3">
      <c r="B259" s="373">
        <v>222</v>
      </c>
      <c r="C259" s="373"/>
      <c r="D259" s="425" t="s">
        <v>747</v>
      </c>
      <c r="E259" s="405"/>
      <c r="F259" s="276"/>
      <c r="G259" s="276"/>
      <c r="H259" s="276"/>
      <c r="J259" s="426">
        <v>222</v>
      </c>
      <c r="K259" s="426">
        <v>186</v>
      </c>
      <c r="L259" s="329" t="str">
        <f>D288</f>
        <v>Олександрівський районний суд Донецької області</v>
      </c>
      <c r="M259" s="428">
        <f>E288</f>
        <v>3</v>
      </c>
      <c r="N259" s="330">
        <f>F288</f>
        <v>206.02629999999999</v>
      </c>
      <c r="O259" s="330">
        <f>G288</f>
        <v>206.85079999999999</v>
      </c>
      <c r="P259" s="330">
        <f>H288</f>
        <v>137.23840000000001</v>
      </c>
      <c r="R259" s="426"/>
      <c r="S259" s="426"/>
      <c r="T259" s="312"/>
      <c r="U259" s="310"/>
      <c r="V259" s="310"/>
      <c r="W259" s="310"/>
      <c r="X259" s="310"/>
    </row>
    <row r="260" spans="2:24" ht="15.75" customHeight="1" outlineLevel="1" thickTop="1" x14ac:dyDescent="0.25">
      <c r="B260" s="2">
        <v>223</v>
      </c>
      <c r="C260" s="2">
        <v>187</v>
      </c>
      <c r="D260" s="413" t="s">
        <v>748</v>
      </c>
      <c r="E260" s="285">
        <v>2</v>
      </c>
      <c r="F260" s="284">
        <v>207.7954</v>
      </c>
      <c r="G260" s="284">
        <v>134.53460000000001</v>
      </c>
      <c r="H260" s="284">
        <v>320.21350000000001</v>
      </c>
      <c r="J260" s="272">
        <v>223</v>
      </c>
      <c r="K260" s="272"/>
      <c r="L260" s="386" t="str">
        <f>D262</f>
        <v>Дебальцевський міський суд Донецької області</v>
      </c>
      <c r="M260" s="274">
        <f>E262</f>
        <v>0</v>
      </c>
      <c r="N260" s="274">
        <f>F262</f>
        <v>0</v>
      </c>
      <c r="O260" s="274">
        <f>G262</f>
        <v>0</v>
      </c>
      <c r="P260" s="274">
        <f>H262</f>
        <v>0</v>
      </c>
      <c r="R260" s="272">
        <v>147</v>
      </c>
      <c r="S260" s="272"/>
      <c r="T260" s="386" t="s">
        <v>191</v>
      </c>
      <c r="U260" s="381"/>
      <c r="V260" s="381"/>
      <c r="W260" s="381"/>
      <c r="X260" s="381"/>
    </row>
    <row r="261" spans="2:24" ht="15.75" customHeight="1" outlineLevel="1" thickBot="1" x14ac:dyDescent="0.3">
      <c r="B261" s="373">
        <v>224</v>
      </c>
      <c r="C261" s="373"/>
      <c r="D261" s="425" t="s">
        <v>749</v>
      </c>
      <c r="E261" s="405"/>
      <c r="F261" s="276"/>
      <c r="G261" s="276"/>
      <c r="H261" s="276"/>
      <c r="J261" s="334">
        <v>224</v>
      </c>
      <c r="K261" s="334"/>
      <c r="L261" s="390" t="str">
        <f>D268</f>
        <v>Єнакіївський міський суд Донецької області</v>
      </c>
      <c r="M261" s="280">
        <f>E268</f>
        <v>0</v>
      </c>
      <c r="N261" s="280">
        <f>F268</f>
        <v>0</v>
      </c>
      <c r="O261" s="280">
        <f>G268</f>
        <v>0</v>
      </c>
      <c r="P261" s="280">
        <f>H268</f>
        <v>0</v>
      </c>
      <c r="R261" s="426"/>
      <c r="S261" s="426"/>
      <c r="T261" s="312"/>
      <c r="U261" s="310"/>
      <c r="V261" s="310"/>
      <c r="W261" s="310"/>
      <c r="X261" s="310"/>
    </row>
    <row r="262" spans="2:24" ht="15.75" customHeight="1" outlineLevel="1" thickTop="1" x14ac:dyDescent="0.25">
      <c r="B262" s="373">
        <v>225</v>
      </c>
      <c r="C262" s="373"/>
      <c r="D262" s="425" t="s">
        <v>750</v>
      </c>
      <c r="E262" s="405"/>
      <c r="F262" s="276"/>
      <c r="G262" s="276"/>
      <c r="H262" s="276"/>
      <c r="J262" s="427">
        <v>225</v>
      </c>
      <c r="K262" s="427">
        <v>187</v>
      </c>
      <c r="L262" s="303" t="str">
        <f>D263</f>
        <v>Дзержинський міський суд Донецької області</v>
      </c>
      <c r="M262" s="420">
        <f>E263</f>
        <v>9</v>
      </c>
      <c r="N262" s="301">
        <f>F263</f>
        <v>1208.9304999999999</v>
      </c>
      <c r="O262" s="301">
        <f>G263</f>
        <v>1225.4067</v>
      </c>
      <c r="P262" s="301">
        <f>H263</f>
        <v>620.22170000000006</v>
      </c>
      <c r="R262" s="427">
        <v>148</v>
      </c>
      <c r="S262" s="427">
        <v>130</v>
      </c>
      <c r="T262" s="303" t="s">
        <v>625</v>
      </c>
      <c r="U262" s="300">
        <f>M262+M263+M264</f>
        <v>26</v>
      </c>
      <c r="V262" s="300">
        <f>N262+N263+N264</f>
        <v>3844.9258</v>
      </c>
      <c r="W262" s="300">
        <f>O262+O263+O264</f>
        <v>4118.1466999999993</v>
      </c>
      <c r="X262" s="300">
        <f>P262+P263+P264</f>
        <v>2412.0342000000001</v>
      </c>
    </row>
    <row r="263" spans="2:24" ht="15" customHeight="1" outlineLevel="1" x14ac:dyDescent="0.25">
      <c r="B263" s="2">
        <v>226</v>
      </c>
      <c r="C263" s="2">
        <v>188</v>
      </c>
      <c r="D263" s="413" t="s">
        <v>751</v>
      </c>
      <c r="E263" s="285">
        <v>9</v>
      </c>
      <c r="F263" s="284">
        <v>1208.9304999999999</v>
      </c>
      <c r="G263" s="284">
        <v>1225.4067</v>
      </c>
      <c r="H263" s="284">
        <v>620.22170000000006</v>
      </c>
      <c r="J263" s="404">
        <v>226</v>
      </c>
      <c r="K263" s="404">
        <v>188</v>
      </c>
      <c r="L263" s="295" t="str">
        <f>D267</f>
        <v>Дружківський міський суд Донецької області</v>
      </c>
      <c r="M263" s="420">
        <f>E267</f>
        <v>6</v>
      </c>
      <c r="N263" s="301">
        <f>F267</f>
        <v>1190.1291000000001</v>
      </c>
      <c r="O263" s="301">
        <f>G267</f>
        <v>1182.6461999999999</v>
      </c>
      <c r="P263" s="301">
        <f>H267</f>
        <v>908.31870000000004</v>
      </c>
      <c r="R263" s="404"/>
      <c r="S263" s="404"/>
      <c r="T263" s="363"/>
      <c r="U263" s="217"/>
      <c r="V263" s="217"/>
      <c r="W263" s="217"/>
      <c r="X263" s="217"/>
    </row>
    <row r="264" spans="2:24" ht="30.75" customHeight="1" outlineLevel="1" thickBot="1" x14ac:dyDescent="0.3">
      <c r="B264" s="2">
        <v>227</v>
      </c>
      <c r="C264" s="2">
        <v>189</v>
      </c>
      <c r="D264" s="413" t="s">
        <v>752</v>
      </c>
      <c r="E264" s="285">
        <v>6</v>
      </c>
      <c r="F264" s="284">
        <v>781.39689999999996</v>
      </c>
      <c r="G264" s="284">
        <v>720.23230000000001</v>
      </c>
      <c r="H264" s="284">
        <v>377.79590000000002</v>
      </c>
      <c r="J264" s="426">
        <v>227</v>
      </c>
      <c r="K264" s="426">
        <v>189</v>
      </c>
      <c r="L264" s="329" t="str">
        <f>D278</f>
        <v>Костянтинівський міськрайонний суд Донецької області</v>
      </c>
      <c r="M264" s="307">
        <f>E278</f>
        <v>11</v>
      </c>
      <c r="N264" s="330">
        <f>F278</f>
        <v>1445.8661999999999</v>
      </c>
      <c r="O264" s="330">
        <f>G278</f>
        <v>1710.0938000000001</v>
      </c>
      <c r="P264" s="330">
        <f>H278</f>
        <v>883.49379999999996</v>
      </c>
      <c r="R264" s="426"/>
      <c r="S264" s="426"/>
      <c r="T264" s="406"/>
      <c r="U264" s="310"/>
      <c r="V264" s="310"/>
      <c r="W264" s="310"/>
      <c r="X264" s="310"/>
    </row>
    <row r="265" spans="2:24" ht="30.75" customHeight="1" outlineLevel="1" thickTop="1" x14ac:dyDescent="0.25">
      <c r="B265" s="2">
        <v>228</v>
      </c>
      <c r="C265" s="2">
        <v>190</v>
      </c>
      <c r="D265" s="413" t="s">
        <v>754</v>
      </c>
      <c r="E265" s="285">
        <v>10</v>
      </c>
      <c r="F265" s="284">
        <v>989.35299999999995</v>
      </c>
      <c r="G265" s="284">
        <v>949.27509999999995</v>
      </c>
      <c r="H265" s="284">
        <v>671.34469999999999</v>
      </c>
      <c r="J265" s="427">
        <v>228</v>
      </c>
      <c r="K265" s="427">
        <v>190</v>
      </c>
      <c r="L265" s="356" t="str">
        <f>D256</f>
        <v>Великоновосілківський районний суд Донецької області</v>
      </c>
      <c r="M265" s="420">
        <f>E256</f>
        <v>4</v>
      </c>
      <c r="N265" s="301">
        <f>F256</f>
        <v>408.10629999999998</v>
      </c>
      <c r="O265" s="301">
        <f>G256</f>
        <v>415.19799999999998</v>
      </c>
      <c r="P265" s="301">
        <f>H256</f>
        <v>336.69990000000001</v>
      </c>
      <c r="R265" s="427">
        <v>149</v>
      </c>
      <c r="S265" s="427">
        <v>131</v>
      </c>
      <c r="T265" s="303" t="s">
        <v>627</v>
      </c>
      <c r="U265" s="300">
        <f>M265+M266+M267</f>
        <v>12</v>
      </c>
      <c r="V265" s="300">
        <f>N265+N266+N267</f>
        <v>1526.88</v>
      </c>
      <c r="W265" s="300">
        <f>O265+O266+O267</f>
        <v>1506.3434000000002</v>
      </c>
      <c r="X265" s="300">
        <f>P265+P266+P267</f>
        <v>1599.1721</v>
      </c>
    </row>
    <row r="266" spans="2:24" ht="15" customHeight="1" outlineLevel="1" x14ac:dyDescent="0.25">
      <c r="B266" s="373">
        <v>229</v>
      </c>
      <c r="C266" s="373"/>
      <c r="D266" s="425" t="s">
        <v>756</v>
      </c>
      <c r="E266" s="405"/>
      <c r="F266" s="276"/>
      <c r="G266" s="276"/>
      <c r="H266" s="276"/>
      <c r="J266" s="404">
        <v>229</v>
      </c>
      <c r="K266" s="404">
        <v>191</v>
      </c>
      <c r="L266" s="295" t="str">
        <f>D260</f>
        <v>Вугледарський міський суд Донецької області</v>
      </c>
      <c r="M266" s="420">
        <f>E260</f>
        <v>2</v>
      </c>
      <c r="N266" s="301">
        <f>F260</f>
        <v>207.7954</v>
      </c>
      <c r="O266" s="301">
        <f>G260</f>
        <v>134.53460000000001</v>
      </c>
      <c r="P266" s="301">
        <f>H260</f>
        <v>320.21350000000001</v>
      </c>
      <c r="R266" s="404"/>
      <c r="S266" s="404"/>
      <c r="T266" s="363"/>
      <c r="U266" s="217"/>
      <c r="V266" s="217"/>
      <c r="W266" s="217"/>
      <c r="X266" s="217"/>
    </row>
    <row r="267" spans="2:24" ht="15.75" customHeight="1" outlineLevel="1" thickBot="1" x14ac:dyDescent="0.3">
      <c r="B267" s="2">
        <v>230</v>
      </c>
      <c r="C267" s="2">
        <v>191</v>
      </c>
      <c r="D267" s="413" t="s">
        <v>758</v>
      </c>
      <c r="E267" s="285">
        <v>6</v>
      </c>
      <c r="F267" s="284">
        <v>1190.1291000000001</v>
      </c>
      <c r="G267" s="284">
        <v>1182.6461999999999</v>
      </c>
      <c r="H267" s="284">
        <v>908.31870000000004</v>
      </c>
      <c r="J267" s="426">
        <v>230</v>
      </c>
      <c r="K267" s="426">
        <v>192</v>
      </c>
      <c r="L267" s="293" t="str">
        <f>D284</f>
        <v>Мар’їнський районний суд Донецької області</v>
      </c>
      <c r="M267" s="428">
        <f>E284</f>
        <v>6</v>
      </c>
      <c r="N267" s="330">
        <f>F284</f>
        <v>910.97829999999999</v>
      </c>
      <c r="O267" s="330">
        <f>G284</f>
        <v>956.61080000000004</v>
      </c>
      <c r="P267" s="330">
        <f>H284</f>
        <v>942.25869999999998</v>
      </c>
      <c r="R267" s="426"/>
      <c r="S267" s="426"/>
      <c r="T267" s="406"/>
      <c r="U267" s="310"/>
      <c r="V267" s="310"/>
      <c r="W267" s="310"/>
      <c r="X267" s="310"/>
    </row>
    <row r="268" spans="2:24" ht="15" customHeight="1" outlineLevel="1" thickTop="1" x14ac:dyDescent="0.25">
      <c r="B268" s="373">
        <v>231</v>
      </c>
      <c r="C268" s="373"/>
      <c r="D268" s="425" t="s">
        <v>760</v>
      </c>
      <c r="E268" s="405"/>
      <c r="F268" s="276"/>
      <c r="G268" s="276"/>
      <c r="H268" s="276"/>
      <c r="J268" s="272">
        <v>231</v>
      </c>
      <c r="K268" s="272"/>
      <c r="L268" s="372" t="str">
        <f>D252</f>
        <v>Авдіївський міський суд Донецької області</v>
      </c>
      <c r="M268" s="274">
        <f>E252</f>
        <v>0</v>
      </c>
      <c r="N268" s="274">
        <f>F252</f>
        <v>0</v>
      </c>
      <c r="O268" s="274">
        <f>G252</f>
        <v>0</v>
      </c>
      <c r="P268" s="274">
        <f>H252</f>
        <v>0</v>
      </c>
      <c r="R268" s="427">
        <v>150</v>
      </c>
      <c r="S268" s="427">
        <v>132</v>
      </c>
      <c r="T268" s="303" t="s">
        <v>629</v>
      </c>
      <c r="U268" s="300">
        <f>M268+M269+M270+M271+M272</f>
        <v>25</v>
      </c>
      <c r="V268" s="300">
        <f>N268+N269+N270+N271+N272</f>
        <v>3989.3071</v>
      </c>
      <c r="W268" s="300">
        <f>O268+O269+O270+O271+O272</f>
        <v>3669.4423999999999</v>
      </c>
      <c r="X268" s="300">
        <f>P268+P269+P270+P271+P272</f>
        <v>2735.4056</v>
      </c>
    </row>
    <row r="269" spans="2:24" ht="15" customHeight="1" outlineLevel="1" x14ac:dyDescent="0.25">
      <c r="B269" s="373">
        <v>232</v>
      </c>
      <c r="C269" s="373"/>
      <c r="D269" s="425" t="s">
        <v>762</v>
      </c>
      <c r="E269" s="405"/>
      <c r="F269" s="276"/>
      <c r="G269" s="276"/>
      <c r="H269" s="276"/>
      <c r="J269" s="404">
        <v>232</v>
      </c>
      <c r="K269" s="404">
        <v>193</v>
      </c>
      <c r="L269" s="303" t="str">
        <f>D264</f>
        <v>Димитровський міський суд Донецької області</v>
      </c>
      <c r="M269" s="420">
        <f>E264</f>
        <v>6</v>
      </c>
      <c r="N269" s="301">
        <f>F264</f>
        <v>781.39689999999996</v>
      </c>
      <c r="O269" s="301">
        <f>G264</f>
        <v>720.23230000000001</v>
      </c>
      <c r="P269" s="301">
        <f>H264</f>
        <v>377.79590000000002</v>
      </c>
      <c r="R269" s="404"/>
      <c r="S269" s="404"/>
      <c r="T269" s="430"/>
      <c r="U269" s="217"/>
      <c r="V269" s="217"/>
      <c r="W269" s="217"/>
      <c r="X269" s="217"/>
    </row>
    <row r="270" spans="2:24" ht="30" customHeight="1" outlineLevel="1" x14ac:dyDescent="0.25">
      <c r="B270" s="2">
        <v>233</v>
      </c>
      <c r="C270" s="2">
        <v>192</v>
      </c>
      <c r="D270" s="413" t="s">
        <v>764</v>
      </c>
      <c r="E270" s="285">
        <v>14</v>
      </c>
      <c r="F270" s="284">
        <v>2679.3852999999999</v>
      </c>
      <c r="G270" s="284">
        <v>2433.2019</v>
      </c>
      <c r="H270" s="284">
        <v>2198.8089</v>
      </c>
      <c r="J270" s="427">
        <v>233</v>
      </c>
      <c r="K270" s="427">
        <v>194</v>
      </c>
      <c r="L270" s="303" t="str">
        <f>D280</f>
        <v>Красноармійський міськрайонний суд Донецької області</v>
      </c>
      <c r="M270" s="420">
        <f>E280</f>
        <v>13</v>
      </c>
      <c r="N270" s="284">
        <f>F280</f>
        <v>1878.7671</v>
      </c>
      <c r="O270" s="284">
        <f>G280</f>
        <v>1694.9766</v>
      </c>
      <c r="P270" s="284">
        <f>H280</f>
        <v>1032.3083999999999</v>
      </c>
      <c r="R270" s="404"/>
      <c r="S270" s="404"/>
      <c r="T270" s="363"/>
      <c r="U270" s="217"/>
      <c r="V270" s="217"/>
      <c r="W270" s="217"/>
      <c r="X270" s="217"/>
    </row>
    <row r="271" spans="2:24" ht="15" customHeight="1" outlineLevel="1" x14ac:dyDescent="0.25">
      <c r="B271" s="2">
        <v>234</v>
      </c>
      <c r="C271" s="2">
        <v>193</v>
      </c>
      <c r="D271" s="413" t="s">
        <v>766</v>
      </c>
      <c r="E271" s="285">
        <v>8</v>
      </c>
      <c r="F271" s="284">
        <v>1896.9078999999999</v>
      </c>
      <c r="G271" s="284">
        <v>1694.761</v>
      </c>
      <c r="H271" s="284">
        <v>1276.5001</v>
      </c>
      <c r="J271" s="404">
        <v>234</v>
      </c>
      <c r="K271" s="404">
        <v>195</v>
      </c>
      <c r="L271" s="303" t="str">
        <f>D287</f>
        <v>Новогродівський міський суд Донецької області</v>
      </c>
      <c r="M271" s="420">
        <f>E287</f>
        <v>0</v>
      </c>
      <c r="N271" s="284">
        <f>F287</f>
        <v>40.137099999999997</v>
      </c>
      <c r="O271" s="284">
        <f>G287</f>
        <v>18.988299999999999</v>
      </c>
      <c r="P271" s="284">
        <f>H287</f>
        <v>332.40069999999997</v>
      </c>
      <c r="R271" s="404"/>
      <c r="S271" s="404"/>
      <c r="T271" s="363"/>
      <c r="U271" s="217"/>
      <c r="V271" s="217"/>
      <c r="W271" s="217"/>
      <c r="X271" s="217"/>
    </row>
    <row r="272" spans="2:24" ht="15.75" customHeight="1" outlineLevel="1" thickBot="1" x14ac:dyDescent="0.3">
      <c r="B272" s="373">
        <v>235</v>
      </c>
      <c r="C272" s="373"/>
      <c r="D272" s="425" t="s">
        <v>767</v>
      </c>
      <c r="E272" s="405"/>
      <c r="F272" s="276"/>
      <c r="G272" s="276"/>
      <c r="H272" s="276"/>
      <c r="J272" s="426">
        <v>235</v>
      </c>
      <c r="K272" s="426">
        <v>196</v>
      </c>
      <c r="L272" s="293" t="str">
        <f>D294</f>
        <v>Селидівський міський суд Донецької області</v>
      </c>
      <c r="M272" s="428">
        <f>E294</f>
        <v>6</v>
      </c>
      <c r="N272" s="330">
        <f>F294</f>
        <v>1289.0060000000001</v>
      </c>
      <c r="O272" s="330">
        <f>G294</f>
        <v>1235.2452000000001</v>
      </c>
      <c r="P272" s="330">
        <f>H294</f>
        <v>992.90060000000005</v>
      </c>
      <c r="R272" s="426"/>
      <c r="S272" s="426"/>
      <c r="T272" s="406"/>
      <c r="U272" s="310"/>
      <c r="V272" s="310"/>
      <c r="W272" s="310"/>
      <c r="X272" s="310"/>
    </row>
    <row r="273" spans="2:24" ht="30" customHeight="1" outlineLevel="1" thickTop="1" x14ac:dyDescent="0.25">
      <c r="B273" s="373">
        <v>236</v>
      </c>
      <c r="C273" s="373"/>
      <c r="D273" s="425" t="s">
        <v>768</v>
      </c>
      <c r="E273" s="405"/>
      <c r="F273" s="276"/>
      <c r="G273" s="276"/>
      <c r="H273" s="276"/>
      <c r="J273" s="427">
        <v>236</v>
      </c>
      <c r="K273" s="427">
        <v>197</v>
      </c>
      <c r="L273" s="303" t="str">
        <f>D281</f>
        <v>Краснолиманський міський суд Донецької області</v>
      </c>
      <c r="M273" s="420">
        <f>E281</f>
        <v>5</v>
      </c>
      <c r="N273" s="301">
        <f>F281</f>
        <v>845.42750000000001</v>
      </c>
      <c r="O273" s="301">
        <f>G281</f>
        <v>890.17409999999995</v>
      </c>
      <c r="P273" s="301">
        <f>H281</f>
        <v>610.1807</v>
      </c>
      <c r="R273" s="427">
        <v>151</v>
      </c>
      <c r="S273" s="427">
        <v>133</v>
      </c>
      <c r="T273" s="303" t="s">
        <v>631</v>
      </c>
      <c r="U273" s="300">
        <f>M273+M274</f>
        <v>17</v>
      </c>
      <c r="V273" s="300">
        <f>N273+N274</f>
        <v>3298.9791999999998</v>
      </c>
      <c r="W273" s="300">
        <f>O273+O274</f>
        <v>3258.3289999999997</v>
      </c>
      <c r="X273" s="300">
        <f>P273+P274</f>
        <v>1964.42</v>
      </c>
    </row>
    <row r="274" spans="2:24" ht="30.75" customHeight="1" outlineLevel="1" thickBot="1" x14ac:dyDescent="0.3">
      <c r="B274" s="373">
        <v>237</v>
      </c>
      <c r="C274" s="373"/>
      <c r="D274" s="425" t="s">
        <v>769</v>
      </c>
      <c r="E274" s="405"/>
      <c r="F274" s="276"/>
      <c r="G274" s="276"/>
      <c r="H274" s="276"/>
      <c r="J274" s="426">
        <v>237</v>
      </c>
      <c r="K274" s="426">
        <v>198</v>
      </c>
      <c r="L274" s="329" t="str">
        <f>D295</f>
        <v>Слов’янський міськрайонний суд Донецької області</v>
      </c>
      <c r="M274" s="428">
        <f>E295</f>
        <v>12</v>
      </c>
      <c r="N274" s="330">
        <f>F295</f>
        <v>2453.5517</v>
      </c>
      <c r="O274" s="330">
        <f>G295</f>
        <v>2368.1549</v>
      </c>
      <c r="P274" s="330">
        <f>H295</f>
        <v>1354.2393</v>
      </c>
      <c r="R274" s="426"/>
      <c r="S274" s="426"/>
      <c r="T274" s="312"/>
      <c r="U274" s="310"/>
      <c r="V274" s="310"/>
      <c r="W274" s="310"/>
      <c r="X274" s="310"/>
    </row>
    <row r="275" spans="2:24" ht="15" customHeight="1" outlineLevel="1" thickTop="1" x14ac:dyDescent="0.25">
      <c r="B275" s="373">
        <v>238</v>
      </c>
      <c r="C275" s="373"/>
      <c r="D275" s="425" t="s">
        <v>771</v>
      </c>
      <c r="E275" s="405"/>
      <c r="F275" s="276"/>
      <c r="G275" s="276"/>
      <c r="H275" s="276"/>
      <c r="J275" s="272">
        <v>238</v>
      </c>
      <c r="K275" s="272"/>
      <c r="L275" s="387" t="str">
        <f>D269</f>
        <v>Жданівський міський суд Донецької області</v>
      </c>
      <c r="M275" s="274">
        <f>E269</f>
        <v>0</v>
      </c>
      <c r="N275" s="274">
        <f>F269</f>
        <v>0</v>
      </c>
      <c r="O275" s="274">
        <f>G269</f>
        <v>0</v>
      </c>
      <c r="P275" s="274">
        <f>H269</f>
        <v>0</v>
      </c>
      <c r="R275" s="272">
        <v>152</v>
      </c>
      <c r="S275" s="272"/>
      <c r="T275" s="372" t="s">
        <v>199</v>
      </c>
      <c r="U275" s="274"/>
      <c r="V275" s="274"/>
      <c r="W275" s="274"/>
      <c r="X275" s="274"/>
    </row>
    <row r="276" spans="2:24" ht="15" customHeight="1" outlineLevel="1" x14ac:dyDescent="0.25">
      <c r="B276" s="373">
        <v>239</v>
      </c>
      <c r="C276" s="373"/>
      <c r="D276" s="425" t="s">
        <v>772</v>
      </c>
      <c r="E276" s="405"/>
      <c r="F276" s="276"/>
      <c r="G276" s="276"/>
      <c r="H276" s="276"/>
      <c r="J276" s="373">
        <v>239</v>
      </c>
      <c r="K276" s="373"/>
      <c r="L276" s="392" t="str">
        <f>D275</f>
        <v>Кіровський міський суд Донецької області</v>
      </c>
      <c r="M276" s="274">
        <f>E275</f>
        <v>0</v>
      </c>
      <c r="N276" s="276">
        <f>F275</f>
        <v>0</v>
      </c>
      <c r="O276" s="276">
        <f>G275</f>
        <v>0</v>
      </c>
      <c r="P276" s="276">
        <f>H275</f>
        <v>0</v>
      </c>
      <c r="R276" s="404"/>
      <c r="S276" s="404"/>
      <c r="T276" s="363"/>
      <c r="U276" s="217"/>
      <c r="V276" s="217"/>
      <c r="W276" s="217"/>
      <c r="X276" s="217"/>
    </row>
    <row r="277" spans="2:24" ht="15.75" customHeight="1" outlineLevel="1" thickBot="1" x14ac:dyDescent="0.3">
      <c r="B277" s="373">
        <v>240</v>
      </c>
      <c r="C277" s="373"/>
      <c r="D277" s="425" t="s">
        <v>773</v>
      </c>
      <c r="E277" s="405"/>
      <c r="F277" s="276"/>
      <c r="G277" s="276"/>
      <c r="H277" s="276"/>
      <c r="J277" s="334">
        <v>240</v>
      </c>
      <c r="K277" s="334"/>
      <c r="L277" s="431" t="str">
        <f>D301</f>
        <v>Харцизький міський суд Донецької області</v>
      </c>
      <c r="M277" s="280">
        <f>E301</f>
        <v>0</v>
      </c>
      <c r="N277" s="280">
        <f>F301</f>
        <v>0</v>
      </c>
      <c r="O277" s="280">
        <f>G301</f>
        <v>0</v>
      </c>
      <c r="P277" s="280">
        <f>H301</f>
        <v>0</v>
      </c>
      <c r="R277" s="426"/>
      <c r="S277" s="426"/>
      <c r="T277" s="406"/>
      <c r="U277" s="310"/>
      <c r="V277" s="310"/>
      <c r="W277" s="310"/>
      <c r="X277" s="310"/>
    </row>
    <row r="278" spans="2:24" ht="30" customHeight="1" outlineLevel="1" thickTop="1" x14ac:dyDescent="0.25">
      <c r="B278" s="2">
        <v>241</v>
      </c>
      <c r="C278" s="2">
        <v>194</v>
      </c>
      <c r="D278" s="413" t="s">
        <v>774</v>
      </c>
      <c r="E278" s="285">
        <v>11</v>
      </c>
      <c r="F278" s="284">
        <v>1445.8661999999999</v>
      </c>
      <c r="G278" s="284">
        <v>1710.0938000000001</v>
      </c>
      <c r="H278" s="284">
        <v>883.49379999999996</v>
      </c>
      <c r="J278" s="272">
        <v>241</v>
      </c>
      <c r="K278" s="272"/>
      <c r="L278" s="372" t="str">
        <f>D253</f>
        <v>Амвросіївський районний суд Донецької області</v>
      </c>
      <c r="M278" s="274">
        <f>E253</f>
        <v>0</v>
      </c>
      <c r="N278" s="274">
        <f>F253</f>
        <v>0</v>
      </c>
      <c r="O278" s="274">
        <f>G253</f>
        <v>0</v>
      </c>
      <c r="P278" s="274">
        <f>H253</f>
        <v>0</v>
      </c>
      <c r="R278" s="272">
        <v>153</v>
      </c>
      <c r="S278" s="272"/>
      <c r="T278" s="372" t="s">
        <v>200</v>
      </c>
      <c r="U278" s="274"/>
      <c r="V278" s="274"/>
      <c r="W278" s="274"/>
      <c r="X278" s="274"/>
    </row>
    <row r="279" spans="2:24" ht="15" customHeight="1" outlineLevel="1" x14ac:dyDescent="0.25">
      <c r="B279" s="2">
        <v>242</v>
      </c>
      <c r="C279" s="2">
        <v>195</v>
      </c>
      <c r="D279" s="413" t="s">
        <v>775</v>
      </c>
      <c r="E279" s="285">
        <v>17</v>
      </c>
      <c r="F279" s="284">
        <v>3502.4014999999999</v>
      </c>
      <c r="G279" s="284">
        <v>3132.6895</v>
      </c>
      <c r="H279" s="284">
        <v>2446.7689999999998</v>
      </c>
      <c r="J279" s="373">
        <v>242</v>
      </c>
      <c r="K279" s="373"/>
      <c r="L279" s="388" t="str">
        <f>D296</f>
        <v>Сніжнянський міський суд Донецької області</v>
      </c>
      <c r="M279" s="274">
        <f>E296</f>
        <v>0</v>
      </c>
      <c r="N279" s="276">
        <f>F296</f>
        <v>0</v>
      </c>
      <c r="O279" s="276">
        <f>G296</f>
        <v>0</v>
      </c>
      <c r="P279" s="276">
        <f>H296</f>
        <v>0</v>
      </c>
      <c r="R279" s="404"/>
      <c r="S279" s="404"/>
      <c r="T279" s="363"/>
      <c r="U279" s="217"/>
      <c r="V279" s="217"/>
      <c r="W279" s="217"/>
      <c r="X279" s="217"/>
    </row>
    <row r="280" spans="2:24" ht="30" customHeight="1" outlineLevel="1" x14ac:dyDescent="0.25">
      <c r="B280" s="2">
        <v>243</v>
      </c>
      <c r="C280" s="2">
        <v>196</v>
      </c>
      <c r="D280" s="413" t="s">
        <v>776</v>
      </c>
      <c r="E280" s="285">
        <v>13</v>
      </c>
      <c r="F280" s="284">
        <v>1878.7671</v>
      </c>
      <c r="G280" s="284">
        <v>1694.9766</v>
      </c>
      <c r="H280" s="284">
        <v>1032.3083999999999</v>
      </c>
      <c r="J280" s="373">
        <v>243</v>
      </c>
      <c r="K280" s="373"/>
      <c r="L280" s="388" t="str">
        <f>D300</f>
        <v>Торезький міський суд Донецької області</v>
      </c>
      <c r="M280" s="274">
        <f>E300</f>
        <v>0</v>
      </c>
      <c r="N280" s="276">
        <f>F300</f>
        <v>0</v>
      </c>
      <c r="O280" s="276">
        <f>G300</f>
        <v>0</v>
      </c>
      <c r="P280" s="276">
        <f>H300</f>
        <v>0</v>
      </c>
      <c r="R280" s="404"/>
      <c r="S280" s="404"/>
      <c r="T280" s="363"/>
      <c r="U280" s="217"/>
      <c r="V280" s="217"/>
      <c r="W280" s="217"/>
      <c r="X280" s="217"/>
    </row>
    <row r="281" spans="2:24" ht="30.75" customHeight="1" outlineLevel="1" thickBot="1" x14ac:dyDescent="0.3">
      <c r="B281" s="2">
        <v>244</v>
      </c>
      <c r="C281" s="2">
        <v>197</v>
      </c>
      <c r="D281" s="413" t="s">
        <v>777</v>
      </c>
      <c r="E281" s="285">
        <v>5</v>
      </c>
      <c r="F281" s="284">
        <v>845.42750000000001</v>
      </c>
      <c r="G281" s="284">
        <v>890.17409999999995</v>
      </c>
      <c r="H281" s="284">
        <v>610.1807</v>
      </c>
      <c r="J281" s="334">
        <v>244</v>
      </c>
      <c r="K281" s="334"/>
      <c r="L281" s="390" t="str">
        <f>D305</f>
        <v>Шахтарський міськрайонний суд Донецької області</v>
      </c>
      <c r="M281" s="280">
        <f>E305</f>
        <v>0</v>
      </c>
      <c r="N281" s="280">
        <f>F305</f>
        <v>0</v>
      </c>
      <c r="O281" s="280">
        <f>G305</f>
        <v>0</v>
      </c>
      <c r="P281" s="280">
        <f>H305</f>
        <v>0</v>
      </c>
      <c r="R281" s="426"/>
      <c r="S281" s="426"/>
      <c r="T281" s="406"/>
      <c r="U281" s="310"/>
      <c r="V281" s="310"/>
      <c r="W281" s="310"/>
      <c r="X281" s="310"/>
    </row>
    <row r="282" spans="2:24" ht="31.5" customHeight="1" outlineLevel="1" thickTop="1" thickBot="1" x14ac:dyDescent="0.3">
      <c r="B282" s="373">
        <v>245</v>
      </c>
      <c r="C282" s="373"/>
      <c r="D282" s="425" t="s">
        <v>778</v>
      </c>
      <c r="E282" s="405"/>
      <c r="F282" s="276"/>
      <c r="G282" s="276"/>
      <c r="H282" s="276"/>
      <c r="J282" s="426">
        <v>245</v>
      </c>
      <c r="K282" s="426">
        <v>199</v>
      </c>
      <c r="L282" s="297" t="str">
        <f>D254</f>
        <v>Артемівський міськрайонний суд Донецької області</v>
      </c>
      <c r="M282" s="366">
        <f>E254</f>
        <v>12</v>
      </c>
      <c r="N282" s="339">
        <f>F254</f>
        <v>2716.3263999999999</v>
      </c>
      <c r="O282" s="339">
        <f>G254</f>
        <v>2662.1925000000001</v>
      </c>
      <c r="P282" s="339">
        <f>H254</f>
        <v>1970.2810999999999</v>
      </c>
      <c r="R282" s="426">
        <v>154</v>
      </c>
      <c r="S282" s="426">
        <v>134</v>
      </c>
      <c r="T282" s="297" t="s">
        <v>635</v>
      </c>
      <c r="U282" s="294">
        <f t="shared" ref="U282:X283" si="134">M282</f>
        <v>12</v>
      </c>
      <c r="V282" s="294">
        <f t="shared" si="134"/>
        <v>2716.3263999999999</v>
      </c>
      <c r="W282" s="294">
        <f t="shared" si="134"/>
        <v>2662.1925000000001</v>
      </c>
      <c r="X282" s="294">
        <f t="shared" si="134"/>
        <v>1970.2810999999999</v>
      </c>
    </row>
    <row r="283" spans="2:24" ht="16.5" customHeight="1" outlineLevel="1" thickTop="1" thickBot="1" x14ac:dyDescent="0.3">
      <c r="B283" s="373">
        <v>246</v>
      </c>
      <c r="C283" s="373"/>
      <c r="D283" s="425" t="s">
        <v>779</v>
      </c>
      <c r="E283" s="405"/>
      <c r="F283" s="276"/>
      <c r="G283" s="276"/>
      <c r="H283" s="276"/>
      <c r="J283" s="426">
        <v>246</v>
      </c>
      <c r="K283" s="426">
        <v>200</v>
      </c>
      <c r="L283" s="297" t="str">
        <f>D279</f>
        <v>Краматорський міський суд Донецької області</v>
      </c>
      <c r="M283" s="366">
        <f>E279</f>
        <v>17</v>
      </c>
      <c r="N283" s="291">
        <f>F279</f>
        <v>3502.4014999999999</v>
      </c>
      <c r="O283" s="291">
        <f>G279</f>
        <v>3132.6895</v>
      </c>
      <c r="P283" s="291">
        <f>H279</f>
        <v>2446.7689999999998</v>
      </c>
      <c r="R283" s="426">
        <v>155</v>
      </c>
      <c r="S283" s="426">
        <v>135</v>
      </c>
      <c r="T283" s="297" t="s">
        <v>637</v>
      </c>
      <c r="U283" s="294">
        <f t="shared" si="134"/>
        <v>17</v>
      </c>
      <c r="V283" s="294">
        <f t="shared" si="134"/>
        <v>3502.4014999999999</v>
      </c>
      <c r="W283" s="294">
        <f t="shared" si="134"/>
        <v>3132.6895</v>
      </c>
      <c r="X283" s="294">
        <f t="shared" si="134"/>
        <v>2446.7689999999998</v>
      </c>
    </row>
    <row r="284" spans="2:24" ht="15" customHeight="1" outlineLevel="1" thickTop="1" x14ac:dyDescent="0.25">
      <c r="B284" s="2">
        <v>247</v>
      </c>
      <c r="C284" s="2">
        <v>198</v>
      </c>
      <c r="D284" s="413" t="s">
        <v>780</v>
      </c>
      <c r="E284" s="285">
        <v>6</v>
      </c>
      <c r="F284" s="284">
        <v>910.97829999999999</v>
      </c>
      <c r="G284" s="284">
        <v>956.61080000000004</v>
      </c>
      <c r="H284" s="284">
        <v>942.25869999999998</v>
      </c>
      <c r="J284" s="272">
        <v>247</v>
      </c>
      <c r="K284" s="272"/>
      <c r="L284" s="372" t="str">
        <f>D259</f>
        <v>Ворошиловський районний суд м.Донецька</v>
      </c>
      <c r="M284" s="274">
        <f>E259</f>
        <v>0</v>
      </c>
      <c r="N284" s="274">
        <f>F259</f>
        <v>0</v>
      </c>
      <c r="O284" s="274">
        <f>G259</f>
        <v>0</v>
      </c>
      <c r="P284" s="274">
        <f>H259</f>
        <v>0</v>
      </c>
      <c r="R284" s="272">
        <v>156</v>
      </c>
      <c r="S284" s="272"/>
      <c r="T284" s="372" t="s">
        <v>201</v>
      </c>
      <c r="U284" s="274"/>
      <c r="V284" s="274"/>
      <c r="W284" s="274"/>
      <c r="X284" s="274"/>
    </row>
    <row r="285" spans="2:24" ht="15" customHeight="1" outlineLevel="1" x14ac:dyDescent="0.25">
      <c r="B285" s="373">
        <v>248</v>
      </c>
      <c r="C285" s="373"/>
      <c r="D285" s="425" t="s">
        <v>781</v>
      </c>
      <c r="E285" s="405"/>
      <c r="F285" s="276"/>
      <c r="G285" s="276"/>
      <c r="H285" s="276"/>
      <c r="J285" s="373">
        <v>248</v>
      </c>
      <c r="K285" s="373"/>
      <c r="L285" s="388" t="str">
        <f>D274</f>
        <v>Київський районний суд м.Донецька</v>
      </c>
      <c r="M285" s="276">
        <f>E274</f>
        <v>0</v>
      </c>
      <c r="N285" s="276">
        <f>F274</f>
        <v>0</v>
      </c>
      <c r="O285" s="276">
        <f>G274</f>
        <v>0</v>
      </c>
      <c r="P285" s="276">
        <f>H274</f>
        <v>0</v>
      </c>
      <c r="R285" s="404"/>
      <c r="S285" s="404"/>
      <c r="T285" s="363"/>
      <c r="U285" s="217"/>
      <c r="V285" s="217"/>
      <c r="W285" s="217"/>
      <c r="X285" s="217"/>
    </row>
    <row r="286" spans="2:24" ht="15.75" customHeight="1" outlineLevel="1" thickBot="1" x14ac:dyDescent="0.3">
      <c r="B286" s="373">
        <v>249</v>
      </c>
      <c r="C286" s="373"/>
      <c r="D286" s="425" t="s">
        <v>782</v>
      </c>
      <c r="E286" s="405"/>
      <c r="F286" s="276"/>
      <c r="G286" s="276"/>
      <c r="H286" s="276"/>
      <c r="J286" s="334">
        <v>249</v>
      </c>
      <c r="K286" s="334"/>
      <c r="L286" s="390" t="str">
        <f>D282</f>
        <v>Куйбишевський районний суд м.Донецька</v>
      </c>
      <c r="M286" s="280">
        <f>E282</f>
        <v>0</v>
      </c>
      <c r="N286" s="280">
        <f>F282</f>
        <v>0</v>
      </c>
      <c r="O286" s="280">
        <f>G282</f>
        <v>0</v>
      </c>
      <c r="P286" s="280">
        <f>H282</f>
        <v>0</v>
      </c>
      <c r="R286" s="426"/>
      <c r="S286" s="426"/>
      <c r="T286" s="406"/>
      <c r="U286" s="310"/>
      <c r="V286" s="310"/>
      <c r="W286" s="310"/>
      <c r="X286" s="310"/>
    </row>
    <row r="287" spans="2:24" ht="15" customHeight="1" outlineLevel="1" thickTop="1" x14ac:dyDescent="0.25">
      <c r="B287" s="506">
        <v>250</v>
      </c>
      <c r="C287" s="506">
        <v>199</v>
      </c>
      <c r="D287" s="507" t="s">
        <v>783</v>
      </c>
      <c r="E287" s="508">
        <v>0</v>
      </c>
      <c r="F287" s="304">
        <v>40.137099999999997</v>
      </c>
      <c r="G287" s="304">
        <v>18.988299999999999</v>
      </c>
      <c r="H287" s="304">
        <v>332.40069999999997</v>
      </c>
      <c r="J287" s="272">
        <v>250</v>
      </c>
      <c r="K287" s="272"/>
      <c r="L287" s="387" t="str">
        <f>D255</f>
        <v>Будьоннівський районний суд м.Донецька</v>
      </c>
      <c r="M287" s="274">
        <f>E255</f>
        <v>0</v>
      </c>
      <c r="N287" s="274">
        <f>F255</f>
        <v>0</v>
      </c>
      <c r="O287" s="274">
        <f>G255</f>
        <v>0</v>
      </c>
      <c r="P287" s="274">
        <f>H255</f>
        <v>0</v>
      </c>
      <c r="R287" s="272">
        <v>157</v>
      </c>
      <c r="S287" s="272"/>
      <c r="T287" s="372" t="s">
        <v>202</v>
      </c>
      <c r="U287" s="274"/>
      <c r="V287" s="274"/>
      <c r="W287" s="274"/>
      <c r="X287" s="274"/>
    </row>
    <row r="288" spans="2:24" ht="15" customHeight="1" outlineLevel="1" x14ac:dyDescent="0.25">
      <c r="B288" s="2">
        <v>251</v>
      </c>
      <c r="C288" s="2">
        <v>200</v>
      </c>
      <c r="D288" s="413" t="s">
        <v>784</v>
      </c>
      <c r="E288" s="285">
        <v>3</v>
      </c>
      <c r="F288" s="284">
        <v>206.02629999999999</v>
      </c>
      <c r="G288" s="284">
        <v>206.85079999999999</v>
      </c>
      <c r="H288" s="284">
        <v>137.23840000000001</v>
      </c>
      <c r="J288" s="373">
        <v>251</v>
      </c>
      <c r="K288" s="373"/>
      <c r="L288" s="392" t="str">
        <f>D273</f>
        <v>Калінінський районний суд м.Донецька</v>
      </c>
      <c r="M288" s="276">
        <f>E273</f>
        <v>0</v>
      </c>
      <c r="N288" s="276">
        <f>F273</f>
        <v>0</v>
      </c>
      <c r="O288" s="276">
        <f>G273</f>
        <v>0</v>
      </c>
      <c r="P288" s="276">
        <f>H273</f>
        <v>0</v>
      </c>
      <c r="R288" s="404"/>
      <c r="S288" s="404"/>
      <c r="T288" s="363"/>
      <c r="U288" s="217"/>
      <c r="V288" s="217"/>
      <c r="W288" s="217"/>
      <c r="X288" s="217"/>
    </row>
    <row r="289" spans="2:24" ht="15.75" customHeight="1" outlineLevel="1" thickBot="1" x14ac:dyDescent="0.3">
      <c r="B289" s="2">
        <v>252</v>
      </c>
      <c r="C289" s="2">
        <v>201</v>
      </c>
      <c r="D289" s="413" t="s">
        <v>785</v>
      </c>
      <c r="E289" s="285">
        <v>10</v>
      </c>
      <c r="F289" s="284">
        <v>2033.1144999999999</v>
      </c>
      <c r="G289" s="284">
        <v>1950.1088</v>
      </c>
      <c r="H289" s="284">
        <v>1232.1676</v>
      </c>
      <c r="J289" s="334">
        <v>252</v>
      </c>
      <c r="K289" s="334"/>
      <c r="L289" s="431" t="str">
        <f>D293</f>
        <v>Пролетарський районний суд м.Донецька</v>
      </c>
      <c r="M289" s="280">
        <f>E293</f>
        <v>0</v>
      </c>
      <c r="N289" s="280">
        <f>F293</f>
        <v>0</v>
      </c>
      <c r="O289" s="280">
        <f>G293</f>
        <v>0</v>
      </c>
      <c r="P289" s="280">
        <f>H293</f>
        <v>0</v>
      </c>
      <c r="R289" s="426"/>
      <c r="S289" s="426"/>
      <c r="T289" s="406"/>
      <c r="U289" s="310"/>
      <c r="V289" s="310"/>
      <c r="W289" s="310"/>
      <c r="X289" s="310"/>
    </row>
    <row r="290" spans="2:24" ht="15.75" customHeight="1" outlineLevel="1" thickTop="1" x14ac:dyDescent="0.25">
      <c r="B290" s="2">
        <v>253</v>
      </c>
      <c r="C290" s="2">
        <v>202</v>
      </c>
      <c r="D290" s="413" t="s">
        <v>786</v>
      </c>
      <c r="E290" s="285">
        <v>2</v>
      </c>
      <c r="F290" s="284">
        <v>380.93060000000003</v>
      </c>
      <c r="G290" s="284">
        <v>269.4221</v>
      </c>
      <c r="H290" s="284">
        <v>451.65140000000002</v>
      </c>
      <c r="J290" s="272">
        <v>253</v>
      </c>
      <c r="K290" s="272"/>
      <c r="L290" s="432" t="str">
        <f>D276</f>
        <v>Кіровський районний суд м.Донецька</v>
      </c>
      <c r="M290" s="274">
        <f>E276</f>
        <v>0</v>
      </c>
      <c r="N290" s="274">
        <f>F276</f>
        <v>0</v>
      </c>
      <c r="O290" s="274">
        <f>G276</f>
        <v>0</v>
      </c>
      <c r="P290" s="274">
        <f>H276</f>
        <v>0</v>
      </c>
      <c r="R290" s="272">
        <v>158</v>
      </c>
      <c r="S290" s="272"/>
      <c r="T290" s="386" t="s">
        <v>203</v>
      </c>
      <c r="U290" s="381"/>
      <c r="V290" s="381"/>
      <c r="W290" s="381"/>
      <c r="X290" s="381"/>
    </row>
    <row r="291" spans="2:24" ht="15" customHeight="1" outlineLevel="1" x14ac:dyDescent="0.25">
      <c r="B291" s="373">
        <v>254</v>
      </c>
      <c r="C291" s="373"/>
      <c r="D291" s="425" t="s">
        <v>787</v>
      </c>
      <c r="E291" s="405"/>
      <c r="F291" s="276"/>
      <c r="G291" s="276"/>
      <c r="H291" s="276"/>
      <c r="J291" s="373">
        <v>254</v>
      </c>
      <c r="K291" s="373"/>
      <c r="L291" s="392" t="str">
        <f>D283</f>
        <v>Ленінський районний суд м.Донецька</v>
      </c>
      <c r="M291" s="276">
        <f>E283</f>
        <v>0</v>
      </c>
      <c r="N291" s="276">
        <f>F283</f>
        <v>0</v>
      </c>
      <c r="O291" s="276">
        <f>G283</f>
        <v>0</v>
      </c>
      <c r="P291" s="276">
        <f>H283</f>
        <v>0</v>
      </c>
      <c r="R291" s="404"/>
      <c r="S291" s="404"/>
      <c r="T291" s="363"/>
      <c r="U291" s="217"/>
      <c r="V291" s="217"/>
      <c r="W291" s="217"/>
      <c r="X291" s="217"/>
    </row>
    <row r="292" spans="2:24" ht="15.75" customHeight="1" outlineLevel="1" thickBot="1" x14ac:dyDescent="0.3">
      <c r="B292" s="2">
        <v>255</v>
      </c>
      <c r="C292" s="2">
        <v>203</v>
      </c>
      <c r="D292" s="413" t="s">
        <v>788</v>
      </c>
      <c r="E292" s="285">
        <v>6</v>
      </c>
      <c r="F292" s="284">
        <v>1251.8387</v>
      </c>
      <c r="G292" s="284">
        <v>1053.5344</v>
      </c>
      <c r="H292" s="284">
        <v>897.12670000000003</v>
      </c>
      <c r="J292" s="334">
        <v>255</v>
      </c>
      <c r="K292" s="334"/>
      <c r="L292" s="431" t="str">
        <f>D291</f>
        <v>Петровський районний суд м.Донецька</v>
      </c>
      <c r="M292" s="280">
        <f>E291</f>
        <v>0</v>
      </c>
      <c r="N292" s="280">
        <f>F291</f>
        <v>0</v>
      </c>
      <c r="O292" s="280">
        <f>G291</f>
        <v>0</v>
      </c>
      <c r="P292" s="280">
        <f>H291</f>
        <v>0</v>
      </c>
      <c r="R292" s="426"/>
      <c r="S292" s="426"/>
      <c r="T292" s="406"/>
      <c r="U292" s="310"/>
      <c r="V292" s="310"/>
      <c r="W292" s="310"/>
      <c r="X292" s="310"/>
    </row>
    <row r="293" spans="2:24" ht="15.75" customHeight="1" outlineLevel="1" thickTop="1" x14ac:dyDescent="0.25">
      <c r="B293" s="373">
        <v>256</v>
      </c>
      <c r="C293" s="373"/>
      <c r="D293" s="425" t="s">
        <v>790</v>
      </c>
      <c r="E293" s="405"/>
      <c r="F293" s="276"/>
      <c r="G293" s="276"/>
      <c r="H293" s="276"/>
      <c r="J293" s="302">
        <v>256</v>
      </c>
      <c r="K293" s="302">
        <v>201</v>
      </c>
      <c r="L293" s="356" t="str">
        <f>D271</f>
        <v>Іллічівський районний суд м.Маріуполя</v>
      </c>
      <c r="M293" s="420">
        <f>E271</f>
        <v>8</v>
      </c>
      <c r="N293" s="301">
        <f>F271</f>
        <v>1896.9078999999999</v>
      </c>
      <c r="O293" s="301">
        <f>G271</f>
        <v>1694.761</v>
      </c>
      <c r="P293" s="301">
        <f>H271</f>
        <v>1276.5001</v>
      </c>
      <c r="R293" s="427">
        <v>159</v>
      </c>
      <c r="S293" s="427">
        <v>136</v>
      </c>
      <c r="T293" s="356" t="s">
        <v>642</v>
      </c>
      <c r="U293" s="305">
        <f>M293+M294</f>
        <v>18</v>
      </c>
      <c r="V293" s="305">
        <f>N293+N294</f>
        <v>3930.0223999999998</v>
      </c>
      <c r="W293" s="305">
        <f>O293+O294</f>
        <v>3644.8697999999999</v>
      </c>
      <c r="X293" s="305">
        <f>P293+P294</f>
        <v>2508.6677</v>
      </c>
    </row>
    <row r="294" spans="2:24" ht="15.75" customHeight="1" outlineLevel="1" thickBot="1" x14ac:dyDescent="0.3">
      <c r="B294" s="2">
        <v>257</v>
      </c>
      <c r="C294" s="2">
        <v>204</v>
      </c>
      <c r="D294" s="413" t="s">
        <v>792</v>
      </c>
      <c r="E294" s="285">
        <v>6</v>
      </c>
      <c r="F294" s="284">
        <v>1289.0060000000001</v>
      </c>
      <c r="G294" s="284">
        <v>1235.2452000000001</v>
      </c>
      <c r="H294" s="284">
        <v>992.90060000000005</v>
      </c>
      <c r="J294" s="287">
        <v>257</v>
      </c>
      <c r="K294" s="287">
        <v>202</v>
      </c>
      <c r="L294" s="329" t="str">
        <f>D289</f>
        <v>Орджонікідзевський районний суд м.Маріуполя</v>
      </c>
      <c r="M294" s="428">
        <f>E289</f>
        <v>10</v>
      </c>
      <c r="N294" s="330">
        <f>F289</f>
        <v>2033.1144999999999</v>
      </c>
      <c r="O294" s="330">
        <f>G289</f>
        <v>1950.1088</v>
      </c>
      <c r="P294" s="330">
        <f>H289</f>
        <v>1232.1676</v>
      </c>
      <c r="R294" s="426"/>
      <c r="S294" s="426"/>
      <c r="T294" s="312"/>
      <c r="U294" s="310"/>
      <c r="V294" s="310"/>
      <c r="W294" s="310"/>
      <c r="X294" s="310"/>
    </row>
    <row r="295" spans="2:24" ht="15" customHeight="1" outlineLevel="1" thickTop="1" x14ac:dyDescent="0.25">
      <c r="B295" s="2">
        <v>258</v>
      </c>
      <c r="C295" s="2">
        <v>205</v>
      </c>
      <c r="D295" s="413" t="s">
        <v>794</v>
      </c>
      <c r="E295" s="285">
        <v>12</v>
      </c>
      <c r="F295" s="284">
        <v>2453.5517</v>
      </c>
      <c r="G295" s="284">
        <v>2368.1549</v>
      </c>
      <c r="H295" s="284">
        <v>1354.2393</v>
      </c>
      <c r="J295" s="302">
        <v>258</v>
      </c>
      <c r="K295" s="302">
        <v>203</v>
      </c>
      <c r="L295" s="303" t="str">
        <f>D270</f>
        <v>Жовтневий районний суд м.Маріуполя</v>
      </c>
      <c r="M295" s="420">
        <f>E270</f>
        <v>14</v>
      </c>
      <c r="N295" s="301">
        <f>F270</f>
        <v>2679.3852999999999</v>
      </c>
      <c r="O295" s="301">
        <f>G270</f>
        <v>2433.2019</v>
      </c>
      <c r="P295" s="301">
        <f>H270</f>
        <v>2198.8089</v>
      </c>
      <c r="R295" s="427">
        <v>160</v>
      </c>
      <c r="S295" s="427">
        <v>137</v>
      </c>
      <c r="T295" s="303" t="s">
        <v>644</v>
      </c>
      <c r="U295" s="300">
        <f>M295+M296+M297</f>
        <v>22</v>
      </c>
      <c r="V295" s="300">
        <f>N295+N296+N297</f>
        <v>4312.1545999999998</v>
      </c>
      <c r="W295" s="300">
        <f>O295+O296+O297</f>
        <v>3756.1584000000003</v>
      </c>
      <c r="X295" s="300">
        <f>P295+P296+P297</f>
        <v>3547.587</v>
      </c>
    </row>
    <row r="296" spans="2:24" ht="15.75" customHeight="1" outlineLevel="1" x14ac:dyDescent="0.25">
      <c r="B296" s="373">
        <v>259</v>
      </c>
      <c r="C296" s="373"/>
      <c r="D296" s="425" t="s">
        <v>796</v>
      </c>
      <c r="E296" s="405"/>
      <c r="F296" s="276"/>
      <c r="G296" s="276"/>
      <c r="H296" s="276"/>
      <c r="J296" s="2">
        <v>259</v>
      </c>
      <c r="K296" s="2">
        <v>204</v>
      </c>
      <c r="L296" s="295" t="str">
        <f>D292</f>
        <v>Приморський районний суд м.Маріуполя</v>
      </c>
      <c r="M296" s="420">
        <f>E292</f>
        <v>6</v>
      </c>
      <c r="N296" s="301">
        <f>F292</f>
        <v>1251.8387</v>
      </c>
      <c r="O296" s="301">
        <f>G292</f>
        <v>1053.5344</v>
      </c>
      <c r="P296" s="301">
        <f>H292</f>
        <v>897.12670000000003</v>
      </c>
      <c r="R296" s="404"/>
      <c r="S296" s="404"/>
      <c r="T296" s="363"/>
      <c r="U296" s="217"/>
      <c r="V296" s="217"/>
      <c r="W296" s="217"/>
      <c r="X296" s="217"/>
    </row>
    <row r="297" spans="2:24" ht="30.75" customHeight="1" outlineLevel="1" thickBot="1" x14ac:dyDescent="0.3">
      <c r="B297" s="373">
        <v>260</v>
      </c>
      <c r="C297" s="373"/>
      <c r="D297" s="425" t="s">
        <v>798</v>
      </c>
      <c r="E297" s="405"/>
      <c r="F297" s="276"/>
      <c r="G297" s="276"/>
      <c r="H297" s="276"/>
      <c r="J297" s="287">
        <v>260</v>
      </c>
      <c r="K297" s="287">
        <v>205</v>
      </c>
      <c r="L297" s="329" t="str">
        <f>D290</f>
        <v>Першотравневий районний суд Донецької області</v>
      </c>
      <c r="M297" s="428">
        <f>E290</f>
        <v>2</v>
      </c>
      <c r="N297" s="330">
        <f>F290</f>
        <v>380.93060000000003</v>
      </c>
      <c r="O297" s="330">
        <f>G290</f>
        <v>269.4221</v>
      </c>
      <c r="P297" s="330">
        <f>H290</f>
        <v>451.65140000000002</v>
      </c>
      <c r="R297" s="426"/>
      <c r="S297" s="426"/>
      <c r="T297" s="406"/>
      <c r="U297" s="310"/>
      <c r="V297" s="310"/>
      <c r="W297" s="310"/>
      <c r="X297" s="310"/>
    </row>
    <row r="298" spans="2:24" ht="15" customHeight="1" outlineLevel="1" thickTop="1" x14ac:dyDescent="0.25">
      <c r="B298" s="373">
        <v>261</v>
      </c>
      <c r="C298" s="373"/>
      <c r="D298" s="425" t="s">
        <v>799</v>
      </c>
      <c r="E298" s="405"/>
      <c r="F298" s="276"/>
      <c r="G298" s="276"/>
      <c r="H298" s="276"/>
      <c r="J298" s="272">
        <v>261</v>
      </c>
      <c r="K298" s="272"/>
      <c r="L298" s="372" t="str">
        <f>D261</f>
        <v>Гірницький районний суд м.Макіївки</v>
      </c>
      <c r="M298" s="274">
        <f>E261</f>
        <v>0</v>
      </c>
      <c r="N298" s="274">
        <f>F261</f>
        <v>0</v>
      </c>
      <c r="O298" s="274">
        <f>G261</f>
        <v>0</v>
      </c>
      <c r="P298" s="274">
        <f>H261</f>
        <v>0</v>
      </c>
      <c r="R298" s="272">
        <v>161</v>
      </c>
      <c r="S298" s="272"/>
      <c r="T298" s="372" t="s">
        <v>193</v>
      </c>
      <c r="U298" s="274"/>
      <c r="V298" s="274"/>
      <c r="W298" s="274"/>
      <c r="X298" s="274"/>
    </row>
    <row r="299" spans="2:24" ht="15" customHeight="1" outlineLevel="1" x14ac:dyDescent="0.25">
      <c r="B299" s="373">
        <v>262</v>
      </c>
      <c r="C299" s="373"/>
      <c r="D299" s="425" t="s">
        <v>800</v>
      </c>
      <c r="E299" s="405"/>
      <c r="F299" s="276"/>
      <c r="G299" s="276"/>
      <c r="H299" s="276"/>
      <c r="J299" s="373">
        <v>262</v>
      </c>
      <c r="K299" s="373"/>
      <c r="L299" s="388" t="str">
        <f>D277</f>
        <v>Кіровський районний суд м.Макіївки</v>
      </c>
      <c r="M299" s="276">
        <f>E277</f>
        <v>0</v>
      </c>
      <c r="N299" s="276">
        <f>F277</f>
        <v>0</v>
      </c>
      <c r="O299" s="276">
        <f>G277</f>
        <v>0</v>
      </c>
      <c r="P299" s="276">
        <f>H277</f>
        <v>0</v>
      </c>
      <c r="R299" s="404"/>
      <c r="S299" s="404"/>
      <c r="T299" s="363"/>
      <c r="U299" s="217"/>
      <c r="V299" s="217"/>
      <c r="W299" s="217"/>
      <c r="X299" s="217"/>
    </row>
    <row r="300" spans="2:24" ht="15" customHeight="1" outlineLevel="1" x14ac:dyDescent="0.25">
      <c r="B300" s="373">
        <v>263</v>
      </c>
      <c r="C300" s="373"/>
      <c r="D300" s="425" t="s">
        <v>801</v>
      </c>
      <c r="E300" s="405"/>
      <c r="F300" s="276"/>
      <c r="G300" s="276"/>
      <c r="H300" s="276"/>
      <c r="J300" s="373">
        <v>263</v>
      </c>
      <c r="K300" s="373"/>
      <c r="L300" s="388" t="str">
        <f>D297</f>
        <v>Совєтський районний суд м.Макіївки</v>
      </c>
      <c r="M300" s="276">
        <f>E297</f>
        <v>0</v>
      </c>
      <c r="N300" s="276">
        <f>F297</f>
        <v>0</v>
      </c>
      <c r="O300" s="276">
        <f>G297</f>
        <v>0</v>
      </c>
      <c r="P300" s="276">
        <f>H297</f>
        <v>0</v>
      </c>
      <c r="R300" s="404"/>
      <c r="S300" s="404"/>
      <c r="T300" s="363"/>
      <c r="U300" s="217"/>
      <c r="V300" s="217"/>
      <c r="W300" s="217"/>
      <c r="X300" s="217"/>
    </row>
    <row r="301" spans="2:24" ht="15" customHeight="1" outlineLevel="1" x14ac:dyDescent="0.25">
      <c r="B301" s="373">
        <v>264</v>
      </c>
      <c r="C301" s="373"/>
      <c r="D301" s="425" t="s">
        <v>802</v>
      </c>
      <c r="E301" s="405"/>
      <c r="F301" s="276"/>
      <c r="G301" s="276"/>
      <c r="H301" s="276"/>
      <c r="J301" s="373">
        <v>264</v>
      </c>
      <c r="K301" s="373"/>
      <c r="L301" s="388" t="str">
        <f t="shared" ref="L301:P302" si="135">D303</f>
        <v>Центрально-Міський районний суд м.Макіївки</v>
      </c>
      <c r="M301" s="276">
        <f t="shared" si="135"/>
        <v>0</v>
      </c>
      <c r="N301" s="276">
        <f t="shared" si="135"/>
        <v>0</v>
      </c>
      <c r="O301" s="276">
        <f t="shared" si="135"/>
        <v>0</v>
      </c>
      <c r="P301" s="276">
        <f t="shared" si="135"/>
        <v>0</v>
      </c>
      <c r="R301" s="404"/>
      <c r="S301" s="404"/>
      <c r="T301" s="363"/>
      <c r="U301" s="217"/>
      <c r="V301" s="217"/>
      <c r="W301" s="217"/>
      <c r="X301" s="217"/>
    </row>
    <row r="302" spans="2:24" ht="15" customHeight="1" outlineLevel="1" x14ac:dyDescent="0.25">
      <c r="B302" s="373">
        <v>265</v>
      </c>
      <c r="C302" s="373"/>
      <c r="D302" s="425" t="s">
        <v>803</v>
      </c>
      <c r="E302" s="405"/>
      <c r="F302" s="276"/>
      <c r="G302" s="276"/>
      <c r="H302" s="276"/>
      <c r="J302" s="373">
        <v>265</v>
      </c>
      <c r="K302" s="373"/>
      <c r="L302" s="388" t="str">
        <f t="shared" si="135"/>
        <v>Червоногвардійський районний суд м.Макіївки</v>
      </c>
      <c r="M302" s="276">
        <f t="shared" si="135"/>
        <v>0</v>
      </c>
      <c r="N302" s="276">
        <f t="shared" si="135"/>
        <v>0</v>
      </c>
      <c r="O302" s="276">
        <f t="shared" si="135"/>
        <v>0</v>
      </c>
      <c r="P302" s="276">
        <f t="shared" si="135"/>
        <v>0</v>
      </c>
      <c r="R302" s="404"/>
      <c r="S302" s="404"/>
      <c r="T302" s="363"/>
      <c r="U302" s="217"/>
      <c r="V302" s="217"/>
      <c r="W302" s="217"/>
      <c r="X302" s="217"/>
    </row>
    <row r="303" spans="2:24" ht="30.75" customHeight="1" outlineLevel="1" thickBot="1" x14ac:dyDescent="0.3">
      <c r="B303" s="373">
        <v>266</v>
      </c>
      <c r="C303" s="373"/>
      <c r="D303" s="425" t="s">
        <v>804</v>
      </c>
      <c r="E303" s="405"/>
      <c r="F303" s="276"/>
      <c r="G303" s="276"/>
      <c r="H303" s="276"/>
      <c r="J303" s="334">
        <v>266</v>
      </c>
      <c r="K303" s="334"/>
      <c r="L303" s="390" t="str">
        <f>D306</f>
        <v>Ясинуватський міськрайонний суд Донецької області</v>
      </c>
      <c r="M303" s="280">
        <f>E306</f>
        <v>0</v>
      </c>
      <c r="N303" s="280">
        <f>F306</f>
        <v>0</v>
      </c>
      <c r="O303" s="280">
        <f>G306</f>
        <v>0</v>
      </c>
      <c r="P303" s="280">
        <f>H306</f>
        <v>0</v>
      </c>
      <c r="R303" s="426"/>
      <c r="S303" s="426"/>
      <c r="T303" s="406"/>
      <c r="U303" s="310"/>
      <c r="V303" s="310"/>
      <c r="W303" s="310"/>
      <c r="X303" s="310"/>
    </row>
    <row r="304" spans="2:24" ht="15" customHeight="1" outlineLevel="1" thickTop="1" x14ac:dyDescent="0.25">
      <c r="B304" s="373">
        <v>267</v>
      </c>
      <c r="C304" s="373"/>
      <c r="D304" s="425" t="s">
        <v>805</v>
      </c>
      <c r="E304" s="405"/>
      <c r="F304" s="276"/>
      <c r="G304" s="276"/>
      <c r="H304" s="276"/>
      <c r="J304" s="272">
        <v>267</v>
      </c>
      <c r="K304" s="272"/>
      <c r="L304" s="387" t="str">
        <f>D272</f>
        <v>Калінінський районний суд м.Горлівки</v>
      </c>
      <c r="M304" s="274">
        <f>E272</f>
        <v>0</v>
      </c>
      <c r="N304" s="274">
        <f>F272</f>
        <v>0</v>
      </c>
      <c r="O304" s="274">
        <f>G272</f>
        <v>0</v>
      </c>
      <c r="P304" s="274">
        <f>H272</f>
        <v>0</v>
      </c>
      <c r="R304" s="272">
        <v>162</v>
      </c>
      <c r="S304" s="272"/>
      <c r="T304" s="372" t="s">
        <v>195</v>
      </c>
      <c r="U304" s="274"/>
      <c r="V304" s="274"/>
      <c r="W304" s="274"/>
      <c r="X304" s="274"/>
    </row>
    <row r="305" spans="2:24" ht="15" customHeight="1" outlineLevel="1" x14ac:dyDescent="0.25">
      <c r="B305" s="373">
        <v>268</v>
      </c>
      <c r="C305" s="373"/>
      <c r="D305" s="425" t="s">
        <v>806</v>
      </c>
      <c r="E305" s="405"/>
      <c r="F305" s="276"/>
      <c r="G305" s="276"/>
      <c r="H305" s="276"/>
      <c r="J305" s="373">
        <v>268</v>
      </c>
      <c r="K305" s="373"/>
      <c r="L305" s="392" t="str">
        <f>D285</f>
        <v>Микитівський районний суд м.Горлівки</v>
      </c>
      <c r="M305" s="276">
        <f>E285</f>
        <v>0</v>
      </c>
      <c r="N305" s="276">
        <f>F285</f>
        <v>0</v>
      </c>
      <c r="O305" s="276">
        <f>G285</f>
        <v>0</v>
      </c>
      <c r="P305" s="276">
        <f>H285</f>
        <v>0</v>
      </c>
      <c r="R305" s="404"/>
      <c r="S305" s="404"/>
      <c r="T305" s="363"/>
      <c r="U305" s="217"/>
      <c r="V305" s="217"/>
      <c r="W305" s="217"/>
      <c r="X305" s="217"/>
    </row>
    <row r="306" spans="2:24" ht="30.75" customHeight="1" outlineLevel="1" thickBot="1" x14ac:dyDescent="0.3">
      <c r="B306" s="314">
        <v>269</v>
      </c>
      <c r="C306" s="314"/>
      <c r="D306" s="433" t="s">
        <v>807</v>
      </c>
      <c r="E306" s="317"/>
      <c r="F306" s="316"/>
      <c r="G306" s="316"/>
      <c r="H306" s="316"/>
      <c r="J306" s="314">
        <v>269</v>
      </c>
      <c r="K306" s="314"/>
      <c r="L306" s="395" t="str">
        <f>D302</f>
        <v>Центрально-Міський районний суд м.Горлівки</v>
      </c>
      <c r="M306" s="316">
        <f>E302</f>
        <v>0</v>
      </c>
      <c r="N306" s="316">
        <f>F302</f>
        <v>0</v>
      </c>
      <c r="O306" s="316">
        <f>G302</f>
        <v>0</v>
      </c>
      <c r="P306" s="316">
        <f>H302</f>
        <v>0</v>
      </c>
      <c r="R306" s="434"/>
      <c r="S306" s="434"/>
      <c r="T306" s="435"/>
      <c r="U306" s="398"/>
      <c r="V306" s="398"/>
      <c r="W306" s="398"/>
      <c r="X306" s="398"/>
    </row>
    <row r="307" spans="2:24" ht="30.75" customHeight="1" outlineLevel="1" thickTop="1" x14ac:dyDescent="0.25">
      <c r="B307" s="302">
        <v>270</v>
      </c>
      <c r="C307" s="302">
        <v>206</v>
      </c>
      <c r="D307" s="419" t="s">
        <v>808</v>
      </c>
      <c r="E307" s="285">
        <v>3.5</v>
      </c>
      <c r="F307" s="284">
        <v>364.50040000000001</v>
      </c>
      <c r="G307" s="284">
        <v>331.51010000000002</v>
      </c>
      <c r="H307" s="284">
        <v>249.4212</v>
      </c>
      <c r="J307" s="302">
        <v>270</v>
      </c>
      <c r="K307" s="302">
        <v>206</v>
      </c>
      <c r="L307" s="303" t="str">
        <f>D314</f>
        <v>Житомирський районний суд Житомирської області</v>
      </c>
      <c r="M307" s="300">
        <f>E314</f>
        <v>5</v>
      </c>
      <c r="N307" s="284">
        <f>F314</f>
        <v>774.7559</v>
      </c>
      <c r="O307" s="284">
        <f>G314</f>
        <v>647.34450000000004</v>
      </c>
      <c r="P307" s="284">
        <f>H314</f>
        <v>738.60619999999994</v>
      </c>
      <c r="R307" s="302">
        <v>163</v>
      </c>
      <c r="S307" s="302">
        <v>138</v>
      </c>
      <c r="T307" s="303" t="s">
        <v>648</v>
      </c>
      <c r="U307" s="300">
        <f>M307+M308</f>
        <v>7</v>
      </c>
      <c r="V307" s="300">
        <f>N307+N308</f>
        <v>1214.9312</v>
      </c>
      <c r="W307" s="300">
        <f>O307+O308</f>
        <v>1011.778</v>
      </c>
      <c r="X307" s="300">
        <f>P307+P308</f>
        <v>1036.2905000000001</v>
      </c>
    </row>
    <row r="308" spans="2:24" ht="30.75" customHeight="1" outlineLevel="1" thickBot="1" x14ac:dyDescent="0.3">
      <c r="B308" s="2">
        <v>271</v>
      </c>
      <c r="C308" s="2">
        <v>207</v>
      </c>
      <c r="D308" s="413" t="s">
        <v>809</v>
      </c>
      <c r="E308" s="285">
        <v>4</v>
      </c>
      <c r="F308" s="284">
        <v>485.79340000000002</v>
      </c>
      <c r="G308" s="284">
        <v>327.05739999999997</v>
      </c>
      <c r="H308" s="284">
        <v>499.54500000000002</v>
      </c>
      <c r="J308" s="287">
        <v>271</v>
      </c>
      <c r="K308" s="287">
        <v>207</v>
      </c>
      <c r="L308" s="329" t="str">
        <f>D329</f>
        <v>Червоноармійський районний суд Житомирської області</v>
      </c>
      <c r="M308" s="307">
        <f>E329</f>
        <v>2</v>
      </c>
      <c r="N308" s="330">
        <f>F329</f>
        <v>440.17529999999999</v>
      </c>
      <c r="O308" s="330">
        <f>G329</f>
        <v>364.43349999999998</v>
      </c>
      <c r="P308" s="330">
        <f>H329</f>
        <v>297.68430000000001</v>
      </c>
      <c r="R308" s="287"/>
      <c r="S308" s="287"/>
      <c r="T308" s="312"/>
      <c r="U308" s="310"/>
      <c r="V308" s="310"/>
      <c r="W308" s="310"/>
      <c r="X308" s="310"/>
    </row>
    <row r="309" spans="2:24" ht="30" customHeight="1" outlineLevel="1" thickTop="1" x14ac:dyDescent="0.25">
      <c r="B309" s="2">
        <v>272</v>
      </c>
      <c r="C309" s="2">
        <v>208</v>
      </c>
      <c r="D309" s="413" t="s">
        <v>810</v>
      </c>
      <c r="E309" s="285">
        <v>5.2</v>
      </c>
      <c r="F309" s="284">
        <v>1401.8044</v>
      </c>
      <c r="G309" s="284">
        <v>1081.8762999999999</v>
      </c>
      <c r="H309" s="284">
        <v>1941.1487999999999</v>
      </c>
      <c r="J309" s="302">
        <v>272</v>
      </c>
      <c r="K309" s="302">
        <v>208</v>
      </c>
      <c r="L309" s="303" t="str">
        <f>D316</f>
        <v>Коростенський міськрайонний суд Житомирської області</v>
      </c>
      <c r="M309" s="300">
        <f>E316</f>
        <v>6.1</v>
      </c>
      <c r="N309" s="301">
        <f>F316</f>
        <v>1398.4716000000001</v>
      </c>
      <c r="O309" s="301">
        <f>G316</f>
        <v>1464.0327</v>
      </c>
      <c r="P309" s="301">
        <f>H316</f>
        <v>1007.4675999999999</v>
      </c>
      <c r="R309" s="302">
        <v>164</v>
      </c>
      <c r="S309" s="302">
        <v>139</v>
      </c>
      <c r="T309" s="303" t="s">
        <v>650</v>
      </c>
      <c r="U309" s="300">
        <f>M309+M310</f>
        <v>9.1999999999999993</v>
      </c>
      <c r="V309" s="300">
        <f>N309+N310</f>
        <v>1664.1912000000002</v>
      </c>
      <c r="W309" s="300">
        <f>O309+O310</f>
        <v>1645.9550999999999</v>
      </c>
      <c r="X309" s="300">
        <f>P309+P310</f>
        <v>1231.5745999999999</v>
      </c>
    </row>
    <row r="310" spans="2:24" ht="30.75" customHeight="1" outlineLevel="1" thickBot="1" x14ac:dyDescent="0.3">
      <c r="B310" s="2">
        <v>273</v>
      </c>
      <c r="C310" s="2">
        <v>209</v>
      </c>
      <c r="D310" s="413" t="s">
        <v>811</v>
      </c>
      <c r="E310" s="285">
        <v>16</v>
      </c>
      <c r="F310" s="284">
        <v>2628.8580999999999</v>
      </c>
      <c r="G310" s="284">
        <v>2481.4243999999999</v>
      </c>
      <c r="H310" s="284">
        <v>1803.8415</v>
      </c>
      <c r="J310" s="287">
        <v>273</v>
      </c>
      <c r="K310" s="287">
        <v>209</v>
      </c>
      <c r="L310" s="329" t="str">
        <f>D318</f>
        <v>Лугинський районний суд Житомирської області</v>
      </c>
      <c r="M310" s="307">
        <f>E318</f>
        <v>3.1</v>
      </c>
      <c r="N310" s="330">
        <f>F318</f>
        <v>265.71960000000001</v>
      </c>
      <c r="O310" s="330">
        <f>G318</f>
        <v>181.92240000000001</v>
      </c>
      <c r="P310" s="330">
        <f>H318</f>
        <v>224.107</v>
      </c>
      <c r="R310" s="287"/>
      <c r="S310" s="287"/>
      <c r="T310" s="312"/>
      <c r="U310" s="310"/>
      <c r="V310" s="310"/>
      <c r="W310" s="310"/>
      <c r="X310" s="310"/>
    </row>
    <row r="311" spans="2:24" ht="30" customHeight="1" outlineLevel="1" thickTop="1" x14ac:dyDescent="0.25">
      <c r="B311" s="2">
        <v>274</v>
      </c>
      <c r="C311" s="2">
        <v>210</v>
      </c>
      <c r="D311" s="413" t="s">
        <v>812</v>
      </c>
      <c r="E311" s="285">
        <v>2.5</v>
      </c>
      <c r="F311" s="284">
        <v>272.39589999999998</v>
      </c>
      <c r="G311" s="284">
        <v>206.63229999999999</v>
      </c>
      <c r="H311" s="284">
        <v>246.96190000000001</v>
      </c>
      <c r="J311" s="302">
        <v>274</v>
      </c>
      <c r="K311" s="302">
        <v>210</v>
      </c>
      <c r="L311" s="303" t="str">
        <f>D311</f>
        <v>Брусилівський районний суд Житомирської області</v>
      </c>
      <c r="M311" s="300">
        <f>E311</f>
        <v>2.5</v>
      </c>
      <c r="N311" s="301">
        <f>F311</f>
        <v>272.39589999999998</v>
      </c>
      <c r="O311" s="301">
        <f>G311</f>
        <v>206.63229999999999</v>
      </c>
      <c r="P311" s="301">
        <f>H311</f>
        <v>246.96190000000001</v>
      </c>
      <c r="R311" s="302">
        <v>165</v>
      </c>
      <c r="S311" s="302">
        <v>140</v>
      </c>
      <c r="T311" s="303" t="s">
        <v>652</v>
      </c>
      <c r="U311" s="300">
        <f>M311+M312</f>
        <v>7.6</v>
      </c>
      <c r="V311" s="300">
        <f>N311+N312</f>
        <v>933.72569999999996</v>
      </c>
      <c r="W311" s="300">
        <f>O311+O312</f>
        <v>657.74430000000007</v>
      </c>
      <c r="X311" s="300">
        <f>P311+P312</f>
        <v>978.17079999999999</v>
      </c>
    </row>
    <row r="312" spans="2:24" ht="30.75" customHeight="1" outlineLevel="1" thickBot="1" x14ac:dyDescent="0.3">
      <c r="B312" s="2">
        <v>275</v>
      </c>
      <c r="C312" s="2">
        <v>211</v>
      </c>
      <c r="D312" s="413" t="s">
        <v>813</v>
      </c>
      <c r="E312" s="285">
        <v>0.5</v>
      </c>
      <c r="F312" s="284">
        <v>304.79680000000002</v>
      </c>
      <c r="G312" s="284">
        <v>16.278099999999998</v>
      </c>
      <c r="H312" s="284">
        <v>769.3442</v>
      </c>
      <c r="J312" s="287">
        <v>275</v>
      </c>
      <c r="K312" s="287">
        <v>211</v>
      </c>
      <c r="L312" s="329" t="str">
        <f>D317</f>
        <v>Коростишівський районний суд Житомирської області</v>
      </c>
      <c r="M312" s="307">
        <f>E317</f>
        <v>5.0999999999999996</v>
      </c>
      <c r="N312" s="330">
        <f>F317</f>
        <v>661.32979999999998</v>
      </c>
      <c r="O312" s="330">
        <f>G317</f>
        <v>451.11200000000002</v>
      </c>
      <c r="P312" s="330">
        <f>H317</f>
        <v>731.20889999999997</v>
      </c>
      <c r="R312" s="287"/>
      <c r="S312" s="287"/>
      <c r="T312" s="312"/>
      <c r="U312" s="310"/>
      <c r="V312" s="310"/>
      <c r="W312" s="310"/>
      <c r="X312" s="310"/>
    </row>
    <row r="313" spans="2:24" ht="30" customHeight="1" outlineLevel="1" thickTop="1" x14ac:dyDescent="0.25">
      <c r="B313" s="2">
        <v>276</v>
      </c>
      <c r="C313" s="2">
        <v>212</v>
      </c>
      <c r="D313" s="413" t="s">
        <v>814</v>
      </c>
      <c r="E313" s="285">
        <v>3</v>
      </c>
      <c r="F313" s="284">
        <v>247.5513</v>
      </c>
      <c r="G313" s="284">
        <v>225.27180000000001</v>
      </c>
      <c r="H313" s="284">
        <v>133.149</v>
      </c>
      <c r="J313" s="302">
        <v>276</v>
      </c>
      <c r="K313" s="302">
        <v>212</v>
      </c>
      <c r="L313" s="303" t="str">
        <f>D320</f>
        <v>Малинський районний суд Житомирської області</v>
      </c>
      <c r="M313" s="300">
        <f>E320</f>
        <v>4</v>
      </c>
      <c r="N313" s="301">
        <f>F320</f>
        <v>652.75210000000004</v>
      </c>
      <c r="O313" s="301">
        <f>G320</f>
        <v>609.36900000000003</v>
      </c>
      <c r="P313" s="301">
        <f>H320</f>
        <v>335.41120000000001</v>
      </c>
      <c r="R313" s="302">
        <v>166</v>
      </c>
      <c r="S313" s="302">
        <v>141</v>
      </c>
      <c r="T313" s="303" t="s">
        <v>654</v>
      </c>
      <c r="U313" s="300">
        <f>M313+M314</f>
        <v>5</v>
      </c>
      <c r="V313" s="300">
        <f>N313+N314</f>
        <v>1029.1732999999999</v>
      </c>
      <c r="W313" s="300">
        <f>O313+O314</f>
        <v>979.25240000000008</v>
      </c>
      <c r="X313" s="300">
        <f>P313+P314</f>
        <v>795.66460000000006</v>
      </c>
    </row>
    <row r="314" spans="2:24" ht="30.75" customHeight="1" outlineLevel="1" thickBot="1" x14ac:dyDescent="0.3">
      <c r="B314" s="2">
        <v>277</v>
      </c>
      <c r="C314" s="2">
        <v>213</v>
      </c>
      <c r="D314" s="413" t="s">
        <v>815</v>
      </c>
      <c r="E314" s="285">
        <v>5</v>
      </c>
      <c r="F314" s="284">
        <v>774.7559</v>
      </c>
      <c r="G314" s="284">
        <v>647.34450000000004</v>
      </c>
      <c r="H314" s="284">
        <v>738.60619999999994</v>
      </c>
      <c r="J314" s="287">
        <v>277</v>
      </c>
      <c r="K314" s="287">
        <v>213</v>
      </c>
      <c r="L314" s="329" t="str">
        <f>D326</f>
        <v>Радомишльський районний суд Житомирської області</v>
      </c>
      <c r="M314" s="307">
        <f>E326</f>
        <v>1</v>
      </c>
      <c r="N314" s="330">
        <f>F326</f>
        <v>376.4212</v>
      </c>
      <c r="O314" s="330">
        <f>G326</f>
        <v>369.88339999999999</v>
      </c>
      <c r="P314" s="330">
        <f>H326</f>
        <v>460.2534</v>
      </c>
      <c r="R314" s="287"/>
      <c r="S314" s="287"/>
      <c r="T314" s="312"/>
      <c r="U314" s="310"/>
      <c r="V314" s="310"/>
      <c r="W314" s="310"/>
      <c r="X314" s="310"/>
    </row>
    <row r="315" spans="2:24" ht="30" customHeight="1" outlineLevel="1" thickTop="1" x14ac:dyDescent="0.25">
      <c r="B315" s="2">
        <v>278</v>
      </c>
      <c r="C315" s="2">
        <v>214</v>
      </c>
      <c r="D315" s="413" t="s">
        <v>816</v>
      </c>
      <c r="E315" s="285">
        <v>12.1</v>
      </c>
      <c r="F315" s="284">
        <v>1989.8628000000001</v>
      </c>
      <c r="G315" s="284">
        <v>1638.0524</v>
      </c>
      <c r="H315" s="284">
        <v>1935.7775999999999</v>
      </c>
      <c r="J315" s="302">
        <v>278</v>
      </c>
      <c r="K315" s="302">
        <v>214</v>
      </c>
      <c r="L315" s="303" t="str">
        <f>D308</f>
        <v>Баранівський районний суд Житомирської області</v>
      </c>
      <c r="M315" s="300">
        <f>E308</f>
        <v>4</v>
      </c>
      <c r="N315" s="301">
        <f>F308</f>
        <v>485.79340000000002</v>
      </c>
      <c r="O315" s="301">
        <f>G308</f>
        <v>327.05739999999997</v>
      </c>
      <c r="P315" s="301">
        <f>H308</f>
        <v>499.54500000000002</v>
      </c>
      <c r="R315" s="302">
        <v>167</v>
      </c>
      <c r="S315" s="302">
        <v>142</v>
      </c>
      <c r="T315" s="303" t="s">
        <v>656</v>
      </c>
      <c r="U315" s="300">
        <f>M315+M316</f>
        <v>13.9</v>
      </c>
      <c r="V315" s="300">
        <f>N315+N316</f>
        <v>1458.8283999999999</v>
      </c>
      <c r="W315" s="300">
        <f>O315+O316</f>
        <v>1104.8624</v>
      </c>
      <c r="X315" s="300">
        <f>P315+P316</f>
        <v>1464.2119</v>
      </c>
    </row>
    <row r="316" spans="2:24" ht="30.75" customHeight="1" outlineLevel="1" thickBot="1" x14ac:dyDescent="0.3">
      <c r="B316" s="2">
        <v>279</v>
      </c>
      <c r="C316" s="2">
        <v>215</v>
      </c>
      <c r="D316" s="413" t="s">
        <v>817</v>
      </c>
      <c r="E316" s="285">
        <v>6.1</v>
      </c>
      <c r="F316" s="284">
        <v>1398.4716000000001</v>
      </c>
      <c r="G316" s="284">
        <v>1464.0327</v>
      </c>
      <c r="H316" s="284">
        <v>1007.4675999999999</v>
      </c>
      <c r="J316" s="287">
        <v>279</v>
      </c>
      <c r="K316" s="287">
        <v>215</v>
      </c>
      <c r="L316" s="329" t="str">
        <f>D322</f>
        <v>Новоград-Волинський міськрайонний суд Житомирської області</v>
      </c>
      <c r="M316" s="307">
        <f>E322</f>
        <v>9.9</v>
      </c>
      <c r="N316" s="330">
        <f>F322</f>
        <v>973.03499999999997</v>
      </c>
      <c r="O316" s="330">
        <f>G322</f>
        <v>777.80499999999995</v>
      </c>
      <c r="P316" s="330">
        <f>H322</f>
        <v>964.66690000000006</v>
      </c>
      <c r="R316" s="287"/>
      <c r="S316" s="287"/>
      <c r="T316" s="312"/>
      <c r="U316" s="310"/>
      <c r="V316" s="310"/>
      <c r="W316" s="310"/>
      <c r="X316" s="310"/>
    </row>
    <row r="317" spans="2:24" ht="30" customHeight="1" outlineLevel="1" thickTop="1" x14ac:dyDescent="0.25">
      <c r="B317" s="2">
        <v>280</v>
      </c>
      <c r="C317" s="2">
        <v>216</v>
      </c>
      <c r="D317" s="413" t="s">
        <v>819</v>
      </c>
      <c r="E317" s="285">
        <v>5.0999999999999996</v>
      </c>
      <c r="F317" s="284">
        <v>661.32979999999998</v>
      </c>
      <c r="G317" s="284">
        <v>451.11200000000002</v>
      </c>
      <c r="H317" s="284">
        <v>731.20889999999997</v>
      </c>
      <c r="J317" s="302">
        <v>280</v>
      </c>
      <c r="K317" s="302">
        <v>216</v>
      </c>
      <c r="L317" s="303" t="str">
        <f>D321</f>
        <v>Народицький районний суд Житомирської області</v>
      </c>
      <c r="M317" s="300">
        <f>E321</f>
        <v>3</v>
      </c>
      <c r="N317" s="301">
        <f>F321</f>
        <v>212.27770000000001</v>
      </c>
      <c r="O317" s="301">
        <f>G321</f>
        <v>189.08699999999999</v>
      </c>
      <c r="P317" s="301">
        <f>H321</f>
        <v>102.4688</v>
      </c>
      <c r="R317" s="302">
        <v>168</v>
      </c>
      <c r="S317" s="302">
        <v>143</v>
      </c>
      <c r="T317" s="303" t="s">
        <v>658</v>
      </c>
      <c r="U317" s="300">
        <f>M317+M318</f>
        <v>8</v>
      </c>
      <c r="V317" s="300">
        <f>N317+N318</f>
        <v>1181.9354000000001</v>
      </c>
      <c r="W317" s="300">
        <f>O317+O318</f>
        <v>1064.7303999999999</v>
      </c>
      <c r="X317" s="300">
        <f>P317+P318</f>
        <v>468.63290000000001</v>
      </c>
    </row>
    <row r="318" spans="2:24" ht="15.75" customHeight="1" outlineLevel="1" thickBot="1" x14ac:dyDescent="0.3">
      <c r="B318" s="2">
        <v>281</v>
      </c>
      <c r="C318" s="2">
        <v>217</v>
      </c>
      <c r="D318" s="413" t="s">
        <v>820</v>
      </c>
      <c r="E318" s="285">
        <v>3.1</v>
      </c>
      <c r="F318" s="284">
        <v>265.71960000000001</v>
      </c>
      <c r="G318" s="284">
        <v>181.92240000000001</v>
      </c>
      <c r="H318" s="284">
        <v>224.107</v>
      </c>
      <c r="J318" s="287">
        <v>281</v>
      </c>
      <c r="K318" s="287">
        <v>217</v>
      </c>
      <c r="L318" s="329" t="str">
        <f>D323</f>
        <v>Овруцький районний суд Житомирської області</v>
      </c>
      <c r="M318" s="307">
        <f>E323</f>
        <v>5</v>
      </c>
      <c r="N318" s="330">
        <f>F323</f>
        <v>969.65769999999998</v>
      </c>
      <c r="O318" s="330">
        <f>G323</f>
        <v>875.64340000000004</v>
      </c>
      <c r="P318" s="330">
        <f>H323</f>
        <v>366.16410000000002</v>
      </c>
      <c r="R318" s="287"/>
      <c r="S318" s="287"/>
      <c r="T318" s="312"/>
      <c r="U318" s="310"/>
      <c r="V318" s="310"/>
      <c r="W318" s="310"/>
      <c r="X318" s="310"/>
    </row>
    <row r="319" spans="2:24" ht="30" customHeight="1" outlineLevel="1" thickTop="1" x14ac:dyDescent="0.25">
      <c r="B319" s="2">
        <v>282</v>
      </c>
      <c r="C319" s="2">
        <v>218</v>
      </c>
      <c r="D319" s="413" t="s">
        <v>821</v>
      </c>
      <c r="E319" s="285">
        <v>2</v>
      </c>
      <c r="F319" s="284">
        <v>261.58760000000001</v>
      </c>
      <c r="G319" s="284">
        <v>232.31880000000001</v>
      </c>
      <c r="H319" s="284">
        <v>353.9622</v>
      </c>
      <c r="J319" s="302">
        <v>282</v>
      </c>
      <c r="K319" s="302">
        <v>218</v>
      </c>
      <c r="L319" s="303" t="str">
        <f>D313</f>
        <v>Ємільчинський районний суд Житомирської області</v>
      </c>
      <c r="M319" s="300">
        <f>E313</f>
        <v>3</v>
      </c>
      <c r="N319" s="301">
        <f>F313</f>
        <v>247.5513</v>
      </c>
      <c r="O319" s="301">
        <f>G313</f>
        <v>225.27180000000001</v>
      </c>
      <c r="P319" s="301">
        <f>H313</f>
        <v>133.149</v>
      </c>
      <c r="R319" s="302">
        <v>169</v>
      </c>
      <c r="S319" s="302">
        <v>144</v>
      </c>
      <c r="T319" s="303" t="s">
        <v>660</v>
      </c>
      <c r="U319" s="300">
        <f>M319+M320</f>
        <v>4.3</v>
      </c>
      <c r="V319" s="300">
        <f>N319+N320</f>
        <v>632.37199999999996</v>
      </c>
      <c r="W319" s="300">
        <f>O319+O320</f>
        <v>410.22660000000002</v>
      </c>
      <c r="X319" s="300">
        <f>P319+P320</f>
        <v>710.66489999999999</v>
      </c>
    </row>
    <row r="320" spans="2:24" ht="15.75" customHeight="1" outlineLevel="1" thickBot="1" x14ac:dyDescent="0.3">
      <c r="B320" s="2">
        <v>283</v>
      </c>
      <c r="C320" s="2">
        <v>219</v>
      </c>
      <c r="D320" s="413" t="s">
        <v>822</v>
      </c>
      <c r="E320" s="285">
        <v>4</v>
      </c>
      <c r="F320" s="284">
        <v>652.75210000000004</v>
      </c>
      <c r="G320" s="284">
        <v>609.36900000000003</v>
      </c>
      <c r="H320" s="284">
        <v>335.41120000000001</v>
      </c>
      <c r="J320" s="287">
        <v>283</v>
      </c>
      <c r="K320" s="287">
        <v>219</v>
      </c>
      <c r="L320" s="329" t="str">
        <f>D324</f>
        <v>Олевський районний суд Житомирської області</v>
      </c>
      <c r="M320" s="307">
        <f>E324</f>
        <v>1.3</v>
      </c>
      <c r="N320" s="330">
        <f>F324</f>
        <v>384.82069999999999</v>
      </c>
      <c r="O320" s="330">
        <f>G324</f>
        <v>184.95480000000001</v>
      </c>
      <c r="P320" s="330">
        <f>H324</f>
        <v>577.51589999999999</v>
      </c>
      <c r="R320" s="287"/>
      <c r="S320" s="287"/>
      <c r="T320" s="312"/>
      <c r="U320" s="310"/>
      <c r="V320" s="310"/>
      <c r="W320" s="310"/>
      <c r="X320" s="310"/>
    </row>
    <row r="321" spans="2:24" ht="30" customHeight="1" outlineLevel="1" thickTop="1" x14ac:dyDescent="0.25">
      <c r="B321" s="2">
        <v>284</v>
      </c>
      <c r="C321" s="2">
        <v>220</v>
      </c>
      <c r="D321" s="413" t="s">
        <v>823</v>
      </c>
      <c r="E321" s="285">
        <v>3</v>
      </c>
      <c r="F321" s="284">
        <v>212.27770000000001</v>
      </c>
      <c r="G321" s="284">
        <v>189.08699999999999</v>
      </c>
      <c r="H321" s="284">
        <v>102.4688</v>
      </c>
      <c r="J321" s="302">
        <v>284</v>
      </c>
      <c r="K321" s="302">
        <v>220</v>
      </c>
      <c r="L321" s="303" t="str">
        <f>D307</f>
        <v>Андрушівський районний суд Житомирської області</v>
      </c>
      <c r="M321" s="300">
        <f>E307</f>
        <v>3.5</v>
      </c>
      <c r="N321" s="301">
        <f>F307</f>
        <v>364.50040000000001</v>
      </c>
      <c r="O321" s="301">
        <f>G307</f>
        <v>331.51010000000002</v>
      </c>
      <c r="P321" s="301">
        <f>H307</f>
        <v>249.4212</v>
      </c>
      <c r="R321" s="302">
        <v>170</v>
      </c>
      <c r="S321" s="302">
        <v>145</v>
      </c>
      <c r="T321" s="303" t="s">
        <v>662</v>
      </c>
      <c r="U321" s="300">
        <f>M321+M322+M323</f>
        <v>6.6</v>
      </c>
      <c r="V321" s="300">
        <f>N321+N322+N323</f>
        <v>956.09079999999994</v>
      </c>
      <c r="W321" s="300">
        <f>O321+O322+O323</f>
        <v>805.78600000000006</v>
      </c>
      <c r="X321" s="300">
        <f>P321+P322+P323</f>
        <v>776.66270000000009</v>
      </c>
    </row>
    <row r="322" spans="2:24" ht="30" customHeight="1" outlineLevel="1" x14ac:dyDescent="0.25">
      <c r="B322" s="2">
        <v>285</v>
      </c>
      <c r="C322" s="2">
        <v>221</v>
      </c>
      <c r="D322" s="413" t="s">
        <v>824</v>
      </c>
      <c r="E322" s="285">
        <v>9.9</v>
      </c>
      <c r="F322" s="284">
        <v>973.03499999999997</v>
      </c>
      <c r="G322" s="284">
        <v>777.80499999999995</v>
      </c>
      <c r="H322" s="284">
        <v>964.66690000000006</v>
      </c>
      <c r="J322" s="2">
        <v>285</v>
      </c>
      <c r="K322" s="2">
        <v>221</v>
      </c>
      <c r="L322" s="295" t="str">
        <f>D325</f>
        <v>Попільнянський районний суд Житомирської області</v>
      </c>
      <c r="M322" s="286">
        <f>E325</f>
        <v>2</v>
      </c>
      <c r="N322" s="284">
        <f>F325</f>
        <v>282.47699999999998</v>
      </c>
      <c r="O322" s="284">
        <f>G325</f>
        <v>259.94150000000002</v>
      </c>
      <c r="P322" s="284">
        <f>H325</f>
        <v>159.7201</v>
      </c>
      <c r="R322" s="2"/>
      <c r="S322" s="2"/>
      <c r="T322" s="363"/>
      <c r="U322" s="217"/>
      <c r="V322" s="217"/>
      <c r="W322" s="217"/>
      <c r="X322" s="217"/>
    </row>
    <row r="323" spans="2:24" ht="30.75" customHeight="1" outlineLevel="1" thickBot="1" x14ac:dyDescent="0.3">
      <c r="B323" s="2">
        <v>286</v>
      </c>
      <c r="C323" s="2">
        <v>222</v>
      </c>
      <c r="D323" s="413" t="s">
        <v>825</v>
      </c>
      <c r="E323" s="285">
        <v>5</v>
      </c>
      <c r="F323" s="284">
        <v>969.65769999999998</v>
      </c>
      <c r="G323" s="284">
        <v>875.64340000000004</v>
      </c>
      <c r="H323" s="284">
        <v>366.16410000000002</v>
      </c>
      <c r="J323" s="287">
        <v>286</v>
      </c>
      <c r="K323" s="287">
        <v>222</v>
      </c>
      <c r="L323" s="329" t="str">
        <f>D328</f>
        <v>Ружинський районний суд Житомирської області</v>
      </c>
      <c r="M323" s="307">
        <f>E328</f>
        <v>1.1000000000000001</v>
      </c>
      <c r="N323" s="330">
        <f>F328</f>
        <v>309.11340000000001</v>
      </c>
      <c r="O323" s="330">
        <f>G328</f>
        <v>214.33439999999999</v>
      </c>
      <c r="P323" s="330">
        <f>H328</f>
        <v>367.52140000000003</v>
      </c>
      <c r="R323" s="287"/>
      <c r="S323" s="287"/>
      <c r="T323" s="406"/>
      <c r="U323" s="310"/>
      <c r="V323" s="310"/>
      <c r="W323" s="310"/>
      <c r="X323" s="310"/>
    </row>
    <row r="324" spans="2:24" ht="30" customHeight="1" outlineLevel="1" thickTop="1" x14ac:dyDescent="0.25">
      <c r="B324" s="2">
        <v>287</v>
      </c>
      <c r="C324" s="2">
        <v>223</v>
      </c>
      <c r="D324" s="413" t="s">
        <v>826</v>
      </c>
      <c r="E324" s="285">
        <v>1.3</v>
      </c>
      <c r="F324" s="284">
        <v>384.82069999999999</v>
      </c>
      <c r="G324" s="284">
        <v>184.95480000000001</v>
      </c>
      <c r="H324" s="284">
        <v>577.51589999999999</v>
      </c>
      <c r="J324" s="302">
        <v>287</v>
      </c>
      <c r="K324" s="302">
        <v>223</v>
      </c>
      <c r="L324" s="303" t="str">
        <f>D312</f>
        <v xml:space="preserve">Володарсько-Волинський районний суд Житомирської області </v>
      </c>
      <c r="M324" s="300">
        <f>E312</f>
        <v>0.5</v>
      </c>
      <c r="N324" s="301">
        <f>F312</f>
        <v>304.79680000000002</v>
      </c>
      <c r="O324" s="301">
        <f>G312</f>
        <v>16.278099999999998</v>
      </c>
      <c r="P324" s="301">
        <f>H312</f>
        <v>769.3442</v>
      </c>
      <c r="R324" s="302">
        <v>171</v>
      </c>
      <c r="S324" s="302">
        <v>146</v>
      </c>
      <c r="T324" s="303" t="s">
        <v>664</v>
      </c>
      <c r="U324" s="300">
        <f>M324+M325</f>
        <v>1.5</v>
      </c>
      <c r="V324" s="300">
        <f>N324+N325</f>
        <v>680.75720000000001</v>
      </c>
      <c r="W324" s="300">
        <f>O324+O325</f>
        <v>325.59879999999998</v>
      </c>
      <c r="X324" s="300">
        <f>P324+P325</f>
        <v>1319.0740000000001</v>
      </c>
    </row>
    <row r="325" spans="2:24" ht="30.75" customHeight="1" outlineLevel="1" thickBot="1" x14ac:dyDescent="0.3">
      <c r="B325" s="2">
        <v>288</v>
      </c>
      <c r="C325" s="2">
        <v>224</v>
      </c>
      <c r="D325" s="413" t="s">
        <v>827</v>
      </c>
      <c r="E325" s="285">
        <v>2</v>
      </c>
      <c r="F325" s="284">
        <v>282.47699999999998</v>
      </c>
      <c r="G325" s="284">
        <v>259.94150000000002</v>
      </c>
      <c r="H325" s="284">
        <v>159.7201</v>
      </c>
      <c r="J325" s="287">
        <v>288</v>
      </c>
      <c r="K325" s="287">
        <v>224</v>
      </c>
      <c r="L325" s="329" t="str">
        <f>D330</f>
        <v>Черняхівський районний суд Житомирської області</v>
      </c>
      <c r="M325" s="307">
        <f>E330</f>
        <v>1</v>
      </c>
      <c r="N325" s="330">
        <f>F330</f>
        <v>375.96039999999999</v>
      </c>
      <c r="O325" s="330">
        <f>G330</f>
        <v>309.32069999999999</v>
      </c>
      <c r="P325" s="330">
        <f>H330</f>
        <v>549.72979999999995</v>
      </c>
      <c r="R325" s="287"/>
      <c r="S325" s="287"/>
      <c r="T325" s="312"/>
      <c r="U325" s="310"/>
      <c r="V325" s="310"/>
      <c r="W325" s="310"/>
      <c r="X325" s="310"/>
    </row>
    <row r="326" spans="2:24" ht="30" customHeight="1" outlineLevel="1" thickTop="1" x14ac:dyDescent="0.25">
      <c r="B326" s="2">
        <v>289</v>
      </c>
      <c r="C326" s="2">
        <v>225</v>
      </c>
      <c r="D326" s="413" t="s">
        <v>828</v>
      </c>
      <c r="E326" s="285">
        <v>1</v>
      </c>
      <c r="F326" s="284">
        <v>376.4212</v>
      </c>
      <c r="G326" s="284">
        <v>369.88339999999999</v>
      </c>
      <c r="H326" s="284">
        <v>460.2534</v>
      </c>
      <c r="J326" s="302">
        <v>289</v>
      </c>
      <c r="K326" s="302">
        <v>225</v>
      </c>
      <c r="L326" s="303" t="str">
        <f>D319</f>
        <v>Любарський районний суд Житомирської області</v>
      </c>
      <c r="M326" s="300">
        <f>E319</f>
        <v>2</v>
      </c>
      <c r="N326" s="301">
        <f>F319</f>
        <v>261.58760000000001</v>
      </c>
      <c r="O326" s="301">
        <f>G319</f>
        <v>232.31880000000001</v>
      </c>
      <c r="P326" s="301">
        <f>H319</f>
        <v>353.9622</v>
      </c>
      <c r="R326" s="302">
        <v>172</v>
      </c>
      <c r="S326" s="302">
        <v>147</v>
      </c>
      <c r="T326" s="303" t="s">
        <v>666</v>
      </c>
      <c r="U326" s="300">
        <f>M326+M327+M328</f>
        <v>5</v>
      </c>
      <c r="V326" s="300">
        <f>N326+N327+N328</f>
        <v>840.10670000000005</v>
      </c>
      <c r="W326" s="300">
        <f>O326+O327+O328</f>
        <v>534.73040000000003</v>
      </c>
      <c r="X326" s="300">
        <f>P326+P327+P328</f>
        <v>1318.1763000000001</v>
      </c>
    </row>
    <row r="327" spans="2:24" ht="30" customHeight="1" outlineLevel="1" x14ac:dyDescent="0.25">
      <c r="B327" s="2">
        <v>290</v>
      </c>
      <c r="C327" s="2">
        <v>226</v>
      </c>
      <c r="D327" s="413" t="s">
        <v>829</v>
      </c>
      <c r="E327" s="285">
        <v>1</v>
      </c>
      <c r="F327" s="284">
        <v>252.23560000000001</v>
      </c>
      <c r="G327" s="284">
        <v>152.3673</v>
      </c>
      <c r="H327" s="284">
        <v>394.73739999999998</v>
      </c>
      <c r="J327" s="2">
        <v>290</v>
      </c>
      <c r="K327" s="2">
        <v>226</v>
      </c>
      <c r="L327" s="295" t="str">
        <f>D327</f>
        <v>Романівський районний суд Житомирської області</v>
      </c>
      <c r="M327" s="286">
        <f>E327</f>
        <v>1</v>
      </c>
      <c r="N327" s="284">
        <f>F327</f>
        <v>252.23560000000001</v>
      </c>
      <c r="O327" s="284">
        <f>G327</f>
        <v>152.3673</v>
      </c>
      <c r="P327" s="284">
        <f>H327</f>
        <v>394.73739999999998</v>
      </c>
      <c r="R327" s="2"/>
      <c r="S327" s="2"/>
      <c r="T327" s="363"/>
      <c r="U327" s="217"/>
      <c r="V327" s="217"/>
      <c r="W327" s="217"/>
      <c r="X327" s="217"/>
    </row>
    <row r="328" spans="2:24" ht="30.75" customHeight="1" outlineLevel="1" thickBot="1" x14ac:dyDescent="0.3">
      <c r="B328" s="2">
        <v>291</v>
      </c>
      <c r="C328" s="2">
        <v>227</v>
      </c>
      <c r="D328" s="413" t="s">
        <v>830</v>
      </c>
      <c r="E328" s="285">
        <v>1.1000000000000001</v>
      </c>
      <c r="F328" s="284">
        <v>309.11340000000001</v>
      </c>
      <c r="G328" s="284">
        <v>214.33439999999999</v>
      </c>
      <c r="H328" s="284">
        <v>367.52140000000003</v>
      </c>
      <c r="J328" s="287">
        <v>291</v>
      </c>
      <c r="K328" s="287">
        <v>227</v>
      </c>
      <c r="L328" s="329" t="str">
        <f>D331</f>
        <v>Чуднівський районний суд Житомирської області</v>
      </c>
      <c r="M328" s="307">
        <f>E331</f>
        <v>2</v>
      </c>
      <c r="N328" s="330">
        <f>F331</f>
        <v>326.2835</v>
      </c>
      <c r="O328" s="330">
        <f>G331</f>
        <v>150.04429999999999</v>
      </c>
      <c r="P328" s="330">
        <f>H331</f>
        <v>569.47670000000005</v>
      </c>
      <c r="R328" s="287"/>
      <c r="S328" s="287"/>
      <c r="T328" s="406"/>
      <c r="U328" s="310"/>
      <c r="V328" s="310"/>
      <c r="W328" s="310"/>
      <c r="X328" s="310"/>
    </row>
    <row r="329" spans="2:24" ht="31.5" customHeight="1" outlineLevel="1" thickTop="1" thickBot="1" x14ac:dyDescent="0.3">
      <c r="B329" s="2">
        <v>292</v>
      </c>
      <c r="C329" s="2">
        <v>228</v>
      </c>
      <c r="D329" s="413" t="s">
        <v>831</v>
      </c>
      <c r="E329" s="285">
        <v>2</v>
      </c>
      <c r="F329" s="284">
        <v>440.17529999999999</v>
      </c>
      <c r="G329" s="284">
        <v>364.43349999999998</v>
      </c>
      <c r="H329" s="284">
        <v>297.68430000000001</v>
      </c>
      <c r="J329" s="288">
        <v>292</v>
      </c>
      <c r="K329" s="288">
        <v>228</v>
      </c>
      <c r="L329" s="297" t="str">
        <f t="shared" ref="L329:P330" si="136">D309</f>
        <v>Бердичівський міськрайонний суд Житомирської області</v>
      </c>
      <c r="M329" s="290">
        <f t="shared" si="136"/>
        <v>5.2</v>
      </c>
      <c r="N329" s="291">
        <f t="shared" si="136"/>
        <v>1401.8044</v>
      </c>
      <c r="O329" s="291">
        <f t="shared" si="136"/>
        <v>1081.8762999999999</v>
      </c>
      <c r="P329" s="291">
        <f t="shared" si="136"/>
        <v>1941.1487999999999</v>
      </c>
      <c r="R329" s="287">
        <v>173</v>
      </c>
      <c r="S329" s="287">
        <v>148</v>
      </c>
      <c r="T329" s="297" t="s">
        <v>668</v>
      </c>
      <c r="U329" s="294">
        <f>M329</f>
        <v>5.2</v>
      </c>
      <c r="V329" s="294">
        <f>N329</f>
        <v>1401.8044</v>
      </c>
      <c r="W329" s="294">
        <f>O329</f>
        <v>1081.8762999999999</v>
      </c>
      <c r="X329" s="294">
        <f>P329</f>
        <v>1941.1487999999999</v>
      </c>
    </row>
    <row r="330" spans="2:24" ht="16.5" customHeight="1" outlineLevel="1" thickTop="1" x14ac:dyDescent="0.25">
      <c r="B330" s="2">
        <v>293</v>
      </c>
      <c r="C330" s="2">
        <v>229</v>
      </c>
      <c r="D330" s="413" t="s">
        <v>832</v>
      </c>
      <c r="E330" s="285">
        <v>1</v>
      </c>
      <c r="F330" s="284">
        <v>375.96039999999999</v>
      </c>
      <c r="G330" s="284">
        <v>309.32069999999999</v>
      </c>
      <c r="H330" s="284">
        <v>549.72979999999995</v>
      </c>
      <c r="J330" s="298">
        <v>293</v>
      </c>
      <c r="K330" s="298">
        <v>229</v>
      </c>
      <c r="L330" s="356" t="str">
        <f t="shared" si="136"/>
        <v>Богунський районний суд м.Житомира</v>
      </c>
      <c r="M330" s="300">
        <f t="shared" si="136"/>
        <v>16</v>
      </c>
      <c r="N330" s="301">
        <f t="shared" si="136"/>
        <v>2628.8580999999999</v>
      </c>
      <c r="O330" s="301">
        <f t="shared" si="136"/>
        <v>2481.4243999999999</v>
      </c>
      <c r="P330" s="301">
        <f t="shared" si="136"/>
        <v>1803.8415</v>
      </c>
      <c r="R330" s="302">
        <v>174</v>
      </c>
      <c r="S330" s="302">
        <v>149</v>
      </c>
      <c r="T330" s="385" t="s">
        <v>670</v>
      </c>
      <c r="U330" s="300">
        <f>M330+M331</f>
        <v>28.1</v>
      </c>
      <c r="V330" s="300">
        <f>N330+N331</f>
        <v>4618.7209000000003</v>
      </c>
      <c r="W330" s="300">
        <f>O330+O331</f>
        <v>4119.4768000000004</v>
      </c>
      <c r="X330" s="300">
        <f>P330+P331</f>
        <v>3739.6190999999999</v>
      </c>
    </row>
    <row r="331" spans="2:24" ht="15.75" customHeight="1" outlineLevel="1" thickBot="1" x14ac:dyDescent="0.3">
      <c r="B331" s="396">
        <v>294</v>
      </c>
      <c r="C331" s="396">
        <v>230</v>
      </c>
      <c r="D331" s="414" t="s">
        <v>833</v>
      </c>
      <c r="E331" s="347">
        <v>2</v>
      </c>
      <c r="F331" s="346">
        <v>326.2835</v>
      </c>
      <c r="G331" s="346">
        <v>150.04429999999999</v>
      </c>
      <c r="H331" s="346">
        <v>569.47670000000005</v>
      </c>
      <c r="J331" s="396">
        <v>294</v>
      </c>
      <c r="K331" s="396">
        <v>230</v>
      </c>
      <c r="L331" s="410" t="str">
        <f>D315</f>
        <v>Корольовський районний суд м.Житомира</v>
      </c>
      <c r="M331" s="409">
        <f>E315</f>
        <v>12.1</v>
      </c>
      <c r="N331" s="346">
        <f>F315</f>
        <v>1989.8628000000001</v>
      </c>
      <c r="O331" s="346">
        <f>G315</f>
        <v>1638.0524</v>
      </c>
      <c r="P331" s="346">
        <f>H315</f>
        <v>1935.7775999999999</v>
      </c>
      <c r="R331" s="396"/>
      <c r="S331" s="396"/>
      <c r="T331" s="436"/>
      <c r="U331" s="412"/>
      <c r="V331" s="412"/>
      <c r="W331" s="412"/>
      <c r="X331" s="412"/>
    </row>
    <row r="332" spans="2:24" ht="30" customHeight="1" outlineLevel="1" thickTop="1" x14ac:dyDescent="0.25">
      <c r="B332" s="302">
        <v>295</v>
      </c>
      <c r="C332" s="302">
        <v>231</v>
      </c>
      <c r="D332" s="419" t="s">
        <v>835</v>
      </c>
      <c r="E332" s="285">
        <v>2</v>
      </c>
      <c r="F332" s="284">
        <v>291.76889999999997</v>
      </c>
      <c r="G332" s="284">
        <v>246.8569</v>
      </c>
      <c r="H332" s="284">
        <v>279.94479999999999</v>
      </c>
      <c r="J332" s="302">
        <v>295</v>
      </c>
      <c r="K332" s="302">
        <v>231</v>
      </c>
      <c r="L332" s="303" t="str">
        <f t="shared" ref="L332:P334" si="137">D333</f>
        <v>Берегівський районний суд Закарпатської області</v>
      </c>
      <c r="M332" s="300">
        <f t="shared" si="137"/>
        <v>4</v>
      </c>
      <c r="N332" s="284">
        <f t="shared" si="137"/>
        <v>555.94629999999995</v>
      </c>
      <c r="O332" s="284">
        <f t="shared" si="137"/>
        <v>534.88130000000001</v>
      </c>
      <c r="P332" s="284">
        <f t="shared" si="137"/>
        <v>315.00310000000002</v>
      </c>
      <c r="R332" s="302">
        <v>175</v>
      </c>
      <c r="S332" s="302">
        <v>150</v>
      </c>
      <c r="T332" s="303" t="s">
        <v>218</v>
      </c>
      <c r="U332" s="300">
        <f>M332+M333</f>
        <v>11</v>
      </c>
      <c r="V332" s="300">
        <f>N332+N333</f>
        <v>1418.3652999999999</v>
      </c>
      <c r="W332" s="300">
        <f>O332+O333</f>
        <v>1264.549</v>
      </c>
      <c r="X332" s="300">
        <f>P332+P333</f>
        <v>911.88959999999997</v>
      </c>
    </row>
    <row r="333" spans="2:24" ht="30.75" customHeight="1" outlineLevel="1" thickBot="1" x14ac:dyDescent="0.3">
      <c r="B333" s="2">
        <v>296</v>
      </c>
      <c r="C333" s="2">
        <v>232</v>
      </c>
      <c r="D333" s="413" t="s">
        <v>836</v>
      </c>
      <c r="E333" s="285">
        <v>4</v>
      </c>
      <c r="F333" s="284">
        <v>555.94629999999995</v>
      </c>
      <c r="G333" s="284">
        <v>534.88130000000001</v>
      </c>
      <c r="H333" s="284">
        <v>315.00310000000002</v>
      </c>
      <c r="J333" s="287">
        <v>296</v>
      </c>
      <c r="K333" s="287">
        <v>232</v>
      </c>
      <c r="L333" s="329" t="str">
        <f t="shared" si="137"/>
        <v>Виноградівський районний суд Закарпатської області</v>
      </c>
      <c r="M333" s="307">
        <f t="shared" si="137"/>
        <v>7</v>
      </c>
      <c r="N333" s="330">
        <f t="shared" si="137"/>
        <v>862.41899999999998</v>
      </c>
      <c r="O333" s="330">
        <f t="shared" si="137"/>
        <v>729.66769999999997</v>
      </c>
      <c r="P333" s="330">
        <f t="shared" si="137"/>
        <v>596.88649999999996</v>
      </c>
      <c r="R333" s="287"/>
      <c r="S333" s="287"/>
      <c r="T333" s="312"/>
      <c r="U333" s="310"/>
      <c r="V333" s="310"/>
      <c r="W333" s="310"/>
      <c r="X333" s="310"/>
    </row>
    <row r="334" spans="2:24" ht="30" customHeight="1" outlineLevel="1" thickTop="1" x14ac:dyDescent="0.25">
      <c r="B334" s="2">
        <v>297</v>
      </c>
      <c r="C334" s="2">
        <v>233</v>
      </c>
      <c r="D334" s="413" t="s">
        <v>838</v>
      </c>
      <c r="E334" s="285">
        <v>7</v>
      </c>
      <c r="F334" s="284">
        <v>862.41899999999998</v>
      </c>
      <c r="G334" s="284">
        <v>729.66769999999997</v>
      </c>
      <c r="H334" s="284">
        <v>596.88649999999996</v>
      </c>
      <c r="J334" s="302">
        <v>297</v>
      </c>
      <c r="K334" s="302">
        <v>233</v>
      </c>
      <c r="L334" s="303" t="str">
        <f t="shared" si="137"/>
        <v>Воловецький районний суд Закарпатської області</v>
      </c>
      <c r="M334" s="300">
        <f t="shared" si="137"/>
        <v>2</v>
      </c>
      <c r="N334" s="301">
        <f t="shared" si="137"/>
        <v>224.41419999999999</v>
      </c>
      <c r="O334" s="301">
        <f t="shared" si="137"/>
        <v>206.3305</v>
      </c>
      <c r="P334" s="301">
        <f t="shared" si="137"/>
        <v>111.2413</v>
      </c>
      <c r="R334" s="302">
        <v>176</v>
      </c>
      <c r="S334" s="302">
        <v>151</v>
      </c>
      <c r="T334" s="303" t="s">
        <v>219</v>
      </c>
      <c r="U334" s="300">
        <f>M334+M335</f>
        <v>5</v>
      </c>
      <c r="V334" s="300">
        <f>N334+N335</f>
        <v>479.7867</v>
      </c>
      <c r="W334" s="300">
        <f>O334+O335</f>
        <v>436.51859999999999</v>
      </c>
      <c r="X334" s="300">
        <f>P334+P335</f>
        <v>272.2192</v>
      </c>
    </row>
    <row r="335" spans="2:24" ht="30.75" customHeight="1" outlineLevel="1" thickBot="1" x14ac:dyDescent="0.3">
      <c r="B335" s="2">
        <v>298</v>
      </c>
      <c r="C335" s="2">
        <v>234</v>
      </c>
      <c r="D335" s="413" t="s">
        <v>840</v>
      </c>
      <c r="E335" s="285">
        <v>2</v>
      </c>
      <c r="F335" s="284">
        <v>224.41419999999999</v>
      </c>
      <c r="G335" s="284">
        <v>206.3305</v>
      </c>
      <c r="H335" s="284">
        <v>111.2413</v>
      </c>
      <c r="J335" s="287">
        <v>298</v>
      </c>
      <c r="K335" s="287">
        <v>234</v>
      </c>
      <c r="L335" s="329" t="str">
        <f>D344</f>
        <v>Міжгірський районний суд Закарпатської області</v>
      </c>
      <c r="M335" s="307">
        <f>E344</f>
        <v>3</v>
      </c>
      <c r="N335" s="330">
        <f>F344</f>
        <v>255.3725</v>
      </c>
      <c r="O335" s="330">
        <f>G344</f>
        <v>230.18809999999999</v>
      </c>
      <c r="P335" s="330">
        <f>H344</f>
        <v>160.97790000000001</v>
      </c>
      <c r="R335" s="287"/>
      <c r="S335" s="287"/>
      <c r="T335" s="312"/>
      <c r="U335" s="310"/>
      <c r="V335" s="310"/>
      <c r="W335" s="310"/>
      <c r="X335" s="310"/>
    </row>
    <row r="336" spans="2:24" ht="30" customHeight="1" outlineLevel="1" thickTop="1" x14ac:dyDescent="0.25">
      <c r="B336" s="2">
        <v>299</v>
      </c>
      <c r="C336" s="2">
        <v>235</v>
      </c>
      <c r="D336" s="413" t="s">
        <v>842</v>
      </c>
      <c r="E336" s="285">
        <v>4</v>
      </c>
      <c r="F336" s="284">
        <v>643.19510000000002</v>
      </c>
      <c r="G336" s="284">
        <v>619.51409999999998</v>
      </c>
      <c r="H336" s="284">
        <v>274.96879999999999</v>
      </c>
      <c r="J336" s="302">
        <v>299</v>
      </c>
      <c r="K336" s="302">
        <v>235</v>
      </c>
      <c r="L336" s="303" t="str">
        <f>D337</f>
        <v>Мукачівський міськрайонний суд Закарпатської області</v>
      </c>
      <c r="M336" s="300">
        <f>E337</f>
        <v>17.899999999999999</v>
      </c>
      <c r="N336" s="301">
        <f>F337</f>
        <v>1593.0640000000001</v>
      </c>
      <c r="O336" s="301">
        <f>G337</f>
        <v>1501.4627</v>
      </c>
      <c r="P336" s="301">
        <f>H337</f>
        <v>892.62890000000004</v>
      </c>
      <c r="R336" s="302">
        <v>177</v>
      </c>
      <c r="S336" s="302">
        <v>152</v>
      </c>
      <c r="T336" s="303" t="s">
        <v>220</v>
      </c>
      <c r="U336" s="300">
        <f>M336+M337</f>
        <v>23.9</v>
      </c>
      <c r="V336" s="300">
        <f>N336+N337</f>
        <v>1977.2576000000001</v>
      </c>
      <c r="W336" s="300">
        <f>O336+O337</f>
        <v>1802.1523</v>
      </c>
      <c r="X336" s="300">
        <f>P336+P337</f>
        <v>1192.4124999999999</v>
      </c>
    </row>
    <row r="337" spans="2:24" ht="30.75" customHeight="1" outlineLevel="1" thickBot="1" x14ac:dyDescent="0.3">
      <c r="B337" s="2">
        <v>300</v>
      </c>
      <c r="C337" s="2">
        <v>236</v>
      </c>
      <c r="D337" s="413" t="s">
        <v>844</v>
      </c>
      <c r="E337" s="285">
        <v>17.899999999999999</v>
      </c>
      <c r="F337" s="284">
        <v>1593.0640000000001</v>
      </c>
      <c r="G337" s="284">
        <v>1501.4627</v>
      </c>
      <c r="H337" s="284">
        <v>892.62890000000004</v>
      </c>
      <c r="J337" s="287">
        <v>300</v>
      </c>
      <c r="K337" s="287">
        <v>236</v>
      </c>
      <c r="L337" s="329" t="str">
        <f>D340</f>
        <v>Свалявський районний суд Закарпатської області</v>
      </c>
      <c r="M337" s="307">
        <f>E340</f>
        <v>6</v>
      </c>
      <c r="N337" s="330">
        <f>F340</f>
        <v>384.1936</v>
      </c>
      <c r="O337" s="330">
        <f>G340</f>
        <v>300.68959999999998</v>
      </c>
      <c r="P337" s="330">
        <f>H340</f>
        <v>299.78359999999998</v>
      </c>
      <c r="R337" s="287"/>
      <c r="S337" s="287"/>
      <c r="T337" s="312"/>
      <c r="U337" s="310"/>
      <c r="V337" s="310"/>
      <c r="W337" s="310"/>
      <c r="X337" s="310"/>
    </row>
    <row r="338" spans="2:24" ht="30" customHeight="1" outlineLevel="1" thickTop="1" x14ac:dyDescent="0.25">
      <c r="B338" s="2">
        <v>301</v>
      </c>
      <c r="C338" s="2">
        <v>237</v>
      </c>
      <c r="D338" s="413" t="s">
        <v>846</v>
      </c>
      <c r="E338" s="285">
        <v>2</v>
      </c>
      <c r="F338" s="284">
        <v>318.51819999999998</v>
      </c>
      <c r="G338" s="284">
        <v>259.7817</v>
      </c>
      <c r="H338" s="284">
        <v>327.70780000000002</v>
      </c>
      <c r="J338" s="302">
        <v>301</v>
      </c>
      <c r="K338" s="302">
        <v>237</v>
      </c>
      <c r="L338" s="303" t="str">
        <f>D332</f>
        <v>Великоберезнянський  районний суд Закарпатської області</v>
      </c>
      <c r="M338" s="300">
        <f>E332</f>
        <v>2</v>
      </c>
      <c r="N338" s="301">
        <f>F332</f>
        <v>291.76889999999997</v>
      </c>
      <c r="O338" s="301">
        <f>G332</f>
        <v>246.8569</v>
      </c>
      <c r="P338" s="301">
        <f>H332</f>
        <v>279.94479999999999</v>
      </c>
      <c r="R338" s="302">
        <v>178</v>
      </c>
      <c r="S338" s="302">
        <v>153</v>
      </c>
      <c r="T338" s="303" t="s">
        <v>221</v>
      </c>
      <c r="U338" s="300">
        <f>M338+M339</f>
        <v>4</v>
      </c>
      <c r="V338" s="300">
        <f>N338+N339</f>
        <v>610.28710000000001</v>
      </c>
      <c r="W338" s="300">
        <f>O338+O339</f>
        <v>506.6386</v>
      </c>
      <c r="X338" s="300">
        <f>P338+P339</f>
        <v>607.65260000000001</v>
      </c>
    </row>
    <row r="339" spans="2:24" ht="30.75" customHeight="1" outlineLevel="1" thickBot="1" x14ac:dyDescent="0.3">
      <c r="B339" s="2">
        <v>302</v>
      </c>
      <c r="C339" s="2">
        <v>238</v>
      </c>
      <c r="D339" s="413" t="s">
        <v>848</v>
      </c>
      <c r="E339" s="285">
        <v>3.4</v>
      </c>
      <c r="F339" s="284">
        <v>434.43130000000002</v>
      </c>
      <c r="G339" s="284">
        <v>295.02390000000003</v>
      </c>
      <c r="H339" s="284">
        <v>560.83389999999997</v>
      </c>
      <c r="J339" s="287">
        <v>302</v>
      </c>
      <c r="K339" s="287">
        <v>238</v>
      </c>
      <c r="L339" s="329" t="str">
        <f t="shared" ref="L339:P340" si="138">D338</f>
        <v>Перечинський районний суд Закарпатської області</v>
      </c>
      <c r="M339" s="307">
        <f t="shared" si="138"/>
        <v>2</v>
      </c>
      <c r="N339" s="330">
        <f t="shared" si="138"/>
        <v>318.51819999999998</v>
      </c>
      <c r="O339" s="330">
        <f t="shared" si="138"/>
        <v>259.7817</v>
      </c>
      <c r="P339" s="330">
        <f t="shared" si="138"/>
        <v>327.70780000000002</v>
      </c>
      <c r="R339" s="287"/>
      <c r="S339" s="287"/>
      <c r="T339" s="312"/>
      <c r="U339" s="310"/>
      <c r="V339" s="310"/>
      <c r="W339" s="310"/>
      <c r="X339" s="310"/>
    </row>
    <row r="340" spans="2:24" ht="15" customHeight="1" outlineLevel="1" thickTop="1" x14ac:dyDescent="0.25">
      <c r="B340" s="2">
        <v>303</v>
      </c>
      <c r="C340" s="2">
        <v>239</v>
      </c>
      <c r="D340" s="413" t="s">
        <v>850</v>
      </c>
      <c r="E340" s="285">
        <v>6</v>
      </c>
      <c r="F340" s="284">
        <v>384.1936</v>
      </c>
      <c r="G340" s="284">
        <v>300.68959999999998</v>
      </c>
      <c r="H340" s="284">
        <v>299.78359999999998</v>
      </c>
      <c r="J340" s="302">
        <v>303</v>
      </c>
      <c r="K340" s="302">
        <v>239</v>
      </c>
      <c r="L340" s="303" t="str">
        <f t="shared" si="138"/>
        <v>Рахівський районний суд Закарпатської області</v>
      </c>
      <c r="M340" s="300">
        <f t="shared" si="138"/>
        <v>3.4</v>
      </c>
      <c r="N340" s="301">
        <f t="shared" si="138"/>
        <v>434.43130000000002</v>
      </c>
      <c r="O340" s="301">
        <f t="shared" si="138"/>
        <v>295.02390000000003</v>
      </c>
      <c r="P340" s="301">
        <f t="shared" si="138"/>
        <v>560.83389999999997</v>
      </c>
      <c r="R340" s="302">
        <v>179</v>
      </c>
      <c r="S340" s="302">
        <v>154</v>
      </c>
      <c r="T340" s="303" t="s">
        <v>222</v>
      </c>
      <c r="U340" s="300">
        <f>M340+M341</f>
        <v>8.9</v>
      </c>
      <c r="V340" s="300">
        <f>N340+N341</f>
        <v>1345.712</v>
      </c>
      <c r="W340" s="300">
        <f>O340+O341</f>
        <v>1031.3173999999999</v>
      </c>
      <c r="X340" s="300">
        <f>P340+P341</f>
        <v>1493.569</v>
      </c>
    </row>
    <row r="341" spans="2:24" ht="15.75" customHeight="1" outlineLevel="1" thickBot="1" x14ac:dyDescent="0.3">
      <c r="B341" s="2">
        <v>304</v>
      </c>
      <c r="C341" s="2">
        <v>240</v>
      </c>
      <c r="D341" s="413" t="s">
        <v>852</v>
      </c>
      <c r="E341" s="285">
        <v>5.5</v>
      </c>
      <c r="F341" s="284">
        <v>911.28070000000002</v>
      </c>
      <c r="G341" s="284">
        <v>736.29349999999999</v>
      </c>
      <c r="H341" s="284">
        <v>932.73509999999999</v>
      </c>
      <c r="J341" s="287">
        <v>304</v>
      </c>
      <c r="K341" s="287">
        <v>240</v>
      </c>
      <c r="L341" s="329" t="str">
        <f>D341</f>
        <v>Тячівський районний суд Закарпатської області</v>
      </c>
      <c r="M341" s="307">
        <f>E341</f>
        <v>5.5</v>
      </c>
      <c r="N341" s="330">
        <f>F341</f>
        <v>911.28070000000002</v>
      </c>
      <c r="O341" s="330">
        <f>G341</f>
        <v>736.29349999999999</v>
      </c>
      <c r="P341" s="330">
        <f>H341</f>
        <v>932.73509999999999</v>
      </c>
      <c r="R341" s="287"/>
      <c r="S341" s="287"/>
      <c r="T341" s="312"/>
      <c r="U341" s="310"/>
      <c r="V341" s="310"/>
      <c r="W341" s="310"/>
      <c r="X341" s="310"/>
    </row>
    <row r="342" spans="2:24" ht="30" customHeight="1" outlineLevel="1" thickTop="1" x14ac:dyDescent="0.25">
      <c r="B342" s="2">
        <v>305</v>
      </c>
      <c r="C342" s="2">
        <v>241</v>
      </c>
      <c r="D342" s="413" t="s">
        <v>854</v>
      </c>
      <c r="E342" s="285">
        <v>15.1</v>
      </c>
      <c r="F342" s="284">
        <v>2988.5441999999998</v>
      </c>
      <c r="G342" s="284">
        <v>2701.1379999999999</v>
      </c>
      <c r="H342" s="284">
        <v>3401.9607000000001</v>
      </c>
      <c r="J342" s="302">
        <v>305</v>
      </c>
      <c r="K342" s="302">
        <v>241</v>
      </c>
      <c r="L342" s="303" t="str">
        <f>D336</f>
        <v>Іршавський районний суд Закарпатської області</v>
      </c>
      <c r="M342" s="300">
        <f>E336</f>
        <v>4</v>
      </c>
      <c r="N342" s="301">
        <f>F336</f>
        <v>643.19510000000002</v>
      </c>
      <c r="O342" s="301">
        <f>G336</f>
        <v>619.51409999999998</v>
      </c>
      <c r="P342" s="301">
        <f>H336</f>
        <v>274.96879999999999</v>
      </c>
      <c r="R342" s="302">
        <v>180</v>
      </c>
      <c r="S342" s="302">
        <v>155</v>
      </c>
      <c r="T342" s="385" t="s">
        <v>224</v>
      </c>
      <c r="U342" s="300">
        <f>M342+M343</f>
        <v>10.8</v>
      </c>
      <c r="V342" s="300">
        <f>N342+N343</f>
        <v>1412.9675999999999</v>
      </c>
      <c r="W342" s="300">
        <f>O342+O343</f>
        <v>1219.3674000000001</v>
      </c>
      <c r="X342" s="300">
        <f>P342+P343</f>
        <v>1221.3955999999998</v>
      </c>
    </row>
    <row r="343" spans="2:24" ht="15.75" customHeight="1" outlineLevel="1" thickBot="1" x14ac:dyDescent="0.3">
      <c r="B343" s="2">
        <v>306</v>
      </c>
      <c r="C343" s="2">
        <v>242</v>
      </c>
      <c r="D343" s="413" t="s">
        <v>856</v>
      </c>
      <c r="E343" s="285">
        <v>6.8</v>
      </c>
      <c r="F343" s="284">
        <v>769.77250000000004</v>
      </c>
      <c r="G343" s="284">
        <v>599.85329999999999</v>
      </c>
      <c r="H343" s="284">
        <v>946.42679999999996</v>
      </c>
      <c r="J343" s="287">
        <v>306</v>
      </c>
      <c r="K343" s="287">
        <v>242</v>
      </c>
      <c r="L343" s="329" t="str">
        <f>D343</f>
        <v>Хустський районний суд Закарпатської області</v>
      </c>
      <c r="M343" s="307">
        <f>E343</f>
        <v>6.8</v>
      </c>
      <c r="N343" s="330">
        <f>F343</f>
        <v>769.77250000000004</v>
      </c>
      <c r="O343" s="330">
        <f>G343</f>
        <v>599.85329999999999</v>
      </c>
      <c r="P343" s="330">
        <f>H343</f>
        <v>946.42679999999996</v>
      </c>
      <c r="R343" s="287"/>
      <c r="S343" s="287"/>
      <c r="T343" s="312"/>
      <c r="U343" s="310"/>
      <c r="V343" s="310"/>
      <c r="W343" s="310"/>
      <c r="X343" s="310"/>
    </row>
    <row r="344" spans="2:24" ht="31.5" customHeight="1" outlineLevel="1" thickTop="1" thickBot="1" x14ac:dyDescent="0.3">
      <c r="B344" s="396">
        <v>307</v>
      </c>
      <c r="C344" s="396">
        <v>243</v>
      </c>
      <c r="D344" s="414" t="s">
        <v>857</v>
      </c>
      <c r="E344" s="347">
        <v>3</v>
      </c>
      <c r="F344" s="346">
        <v>255.3725</v>
      </c>
      <c r="G344" s="346">
        <v>230.18809999999999</v>
      </c>
      <c r="H344" s="346">
        <v>160.97790000000001</v>
      </c>
      <c r="J344" s="437">
        <v>307</v>
      </c>
      <c r="K344" s="437">
        <v>243</v>
      </c>
      <c r="L344" s="343" t="str">
        <f>D342</f>
        <v>Ужгородський міськрайонний суд Закарпатської області</v>
      </c>
      <c r="M344" s="417">
        <f>E342</f>
        <v>15.1</v>
      </c>
      <c r="N344" s="418">
        <f>F342</f>
        <v>2988.5441999999998</v>
      </c>
      <c r="O344" s="418">
        <f>G342</f>
        <v>2701.1379999999999</v>
      </c>
      <c r="P344" s="418">
        <f>H342</f>
        <v>3401.9607000000001</v>
      </c>
      <c r="R344" s="437">
        <v>181</v>
      </c>
      <c r="S344" s="437">
        <v>156</v>
      </c>
      <c r="T344" s="438" t="s">
        <v>223</v>
      </c>
      <c r="U344" s="439">
        <f>M344</f>
        <v>15.1</v>
      </c>
      <c r="V344" s="439">
        <f>N344</f>
        <v>2988.5441999999998</v>
      </c>
      <c r="W344" s="439">
        <f>O344</f>
        <v>2701.1379999999999</v>
      </c>
      <c r="X344" s="439">
        <f>P344</f>
        <v>3401.9607000000001</v>
      </c>
    </row>
    <row r="345" spans="2:24" ht="15.75" customHeight="1" outlineLevel="1" thickTop="1" x14ac:dyDescent="0.25">
      <c r="B345" s="302">
        <v>308</v>
      </c>
      <c r="C345" s="302">
        <v>244</v>
      </c>
      <c r="D345" s="419" t="s">
        <v>858</v>
      </c>
      <c r="E345" s="350">
        <v>13.2</v>
      </c>
      <c r="F345" s="301">
        <v>1817.8508999999999</v>
      </c>
      <c r="G345" s="301">
        <v>1675.9066</v>
      </c>
      <c r="H345" s="301">
        <v>1529.6590000000001</v>
      </c>
      <c r="J345" s="302">
        <v>308</v>
      </c>
      <c r="K345" s="302">
        <v>244</v>
      </c>
      <c r="L345" s="303" t="str">
        <f>D346</f>
        <v>Василівський районний суд Запорізької області</v>
      </c>
      <c r="M345" s="300">
        <f>E346</f>
        <v>5</v>
      </c>
      <c r="N345" s="301">
        <f>F346</f>
        <v>852.77599999999995</v>
      </c>
      <c r="O345" s="301">
        <f>G346</f>
        <v>779.12369999999999</v>
      </c>
      <c r="P345" s="301">
        <f>H346</f>
        <v>549.56650000000002</v>
      </c>
      <c r="R345" s="302">
        <v>182</v>
      </c>
      <c r="S345" s="302">
        <v>157</v>
      </c>
      <c r="T345" s="303" t="s">
        <v>226</v>
      </c>
      <c r="U345" s="300">
        <f>M345+M346</f>
        <v>7.9</v>
      </c>
      <c r="V345" s="300">
        <f>N345+N346</f>
        <v>1173.3112999999998</v>
      </c>
      <c r="W345" s="300">
        <f>O345+O346</f>
        <v>1113.5065999999999</v>
      </c>
      <c r="X345" s="300">
        <f>P345+P346</f>
        <v>752.9239</v>
      </c>
    </row>
    <row r="346" spans="2:24" ht="30.75" customHeight="1" outlineLevel="1" thickBot="1" x14ac:dyDescent="0.3">
      <c r="B346" s="2">
        <v>309</v>
      </c>
      <c r="C346" s="2">
        <v>245</v>
      </c>
      <c r="D346" s="413" t="s">
        <v>860</v>
      </c>
      <c r="E346" s="285">
        <v>5</v>
      </c>
      <c r="F346" s="284">
        <v>852.77599999999995</v>
      </c>
      <c r="G346" s="284">
        <v>779.12369999999999</v>
      </c>
      <c r="H346" s="284">
        <v>549.56650000000002</v>
      </c>
      <c r="J346" s="287">
        <v>309</v>
      </c>
      <c r="K346" s="287">
        <v>245</v>
      </c>
      <c r="L346" s="329" t="str">
        <f>D360</f>
        <v>Михайлівський районний суд Запорізької області</v>
      </c>
      <c r="M346" s="307">
        <f>E360</f>
        <v>2.9</v>
      </c>
      <c r="N346" s="330">
        <f>F360</f>
        <v>320.53530000000001</v>
      </c>
      <c r="O346" s="330">
        <f>G360</f>
        <v>334.38290000000001</v>
      </c>
      <c r="P346" s="330">
        <f>H360</f>
        <v>203.35740000000001</v>
      </c>
      <c r="R346" s="287"/>
      <c r="S346" s="287"/>
      <c r="T346" s="312"/>
      <c r="U346" s="310"/>
      <c r="V346" s="310"/>
      <c r="W346" s="310"/>
      <c r="X346" s="310"/>
    </row>
    <row r="347" spans="2:24" ht="31.5" customHeight="1" outlineLevel="1" thickTop="1" x14ac:dyDescent="0.25">
      <c r="B347" s="2">
        <v>310</v>
      </c>
      <c r="C347" s="2">
        <v>246</v>
      </c>
      <c r="D347" s="413" t="s">
        <v>861</v>
      </c>
      <c r="E347" s="285">
        <v>2</v>
      </c>
      <c r="F347" s="284">
        <v>83.614800000000002</v>
      </c>
      <c r="G347" s="284">
        <v>69.016400000000004</v>
      </c>
      <c r="H347" s="284">
        <v>55.515000000000001</v>
      </c>
      <c r="J347" s="302">
        <v>310</v>
      </c>
      <c r="K347" s="302">
        <v>246</v>
      </c>
      <c r="L347" s="356" t="str">
        <f>D349</f>
        <v>Вільнянський районний суд Запорізької області</v>
      </c>
      <c r="M347" s="300">
        <f>E349</f>
        <v>4</v>
      </c>
      <c r="N347" s="301">
        <f>F349</f>
        <v>998.99480000000005</v>
      </c>
      <c r="O347" s="301">
        <f>G349</f>
        <v>833.02239999999995</v>
      </c>
      <c r="P347" s="301">
        <f>H349</f>
        <v>1016.6603</v>
      </c>
      <c r="R347" s="302">
        <v>183</v>
      </c>
      <c r="S347" s="302">
        <v>158</v>
      </c>
      <c r="T347" s="356" t="s">
        <v>680</v>
      </c>
      <c r="U347" s="305">
        <f>M347+M348</f>
        <v>6</v>
      </c>
      <c r="V347" s="305">
        <f>N347+N348</f>
        <v>1198.8769</v>
      </c>
      <c r="W347" s="305">
        <f>O347+O348</f>
        <v>1009.7588</v>
      </c>
      <c r="X347" s="305">
        <f>P347+P348</f>
        <v>1187.8122000000001</v>
      </c>
    </row>
    <row r="348" spans="2:24" ht="30.75" customHeight="1" outlineLevel="1" thickBot="1" x14ac:dyDescent="0.3">
      <c r="B348" s="2">
        <v>311</v>
      </c>
      <c r="C348" s="2">
        <v>247</v>
      </c>
      <c r="D348" s="413" t="s">
        <v>863</v>
      </c>
      <c r="E348" s="285">
        <v>3</v>
      </c>
      <c r="F348" s="284">
        <v>317.07979999999998</v>
      </c>
      <c r="G348" s="284">
        <v>279.86680000000001</v>
      </c>
      <c r="H348" s="284">
        <v>236.47640000000001</v>
      </c>
      <c r="J348" s="287">
        <v>311</v>
      </c>
      <c r="K348" s="287">
        <v>247</v>
      </c>
      <c r="L348" s="329" t="str">
        <f>D361</f>
        <v>Новомиколаївський районний суд Запорізької області</v>
      </c>
      <c r="M348" s="307">
        <f>E361</f>
        <v>2</v>
      </c>
      <c r="N348" s="330">
        <f>F361</f>
        <v>199.88210000000001</v>
      </c>
      <c r="O348" s="330">
        <f>G361</f>
        <v>176.7364</v>
      </c>
      <c r="P348" s="330">
        <f>H361</f>
        <v>171.15190000000001</v>
      </c>
      <c r="R348" s="287"/>
      <c r="S348" s="287"/>
      <c r="T348" s="312"/>
      <c r="U348" s="310"/>
      <c r="V348" s="310"/>
      <c r="W348" s="310"/>
      <c r="X348" s="310"/>
    </row>
    <row r="349" spans="2:24" ht="30" customHeight="1" outlineLevel="1" thickTop="1" x14ac:dyDescent="0.25">
      <c r="B349" s="2">
        <v>312</v>
      </c>
      <c r="C349" s="2">
        <v>248</v>
      </c>
      <c r="D349" s="413" t="s">
        <v>865</v>
      </c>
      <c r="E349" s="285">
        <v>4</v>
      </c>
      <c r="F349" s="284">
        <v>998.99480000000005</v>
      </c>
      <c r="G349" s="284">
        <v>833.02239999999995</v>
      </c>
      <c r="H349" s="284">
        <v>1016.6603</v>
      </c>
      <c r="J349" s="302">
        <v>312</v>
      </c>
      <c r="K349" s="302">
        <v>248</v>
      </c>
      <c r="L349" s="303" t="str">
        <f>D347</f>
        <v>Великобілозерський районний суд Запорізької області</v>
      </c>
      <c r="M349" s="300">
        <f>E347</f>
        <v>2</v>
      </c>
      <c r="N349" s="301">
        <f>F347</f>
        <v>83.614800000000002</v>
      </c>
      <c r="O349" s="301">
        <f>G347</f>
        <v>69.016400000000004</v>
      </c>
      <c r="P349" s="301">
        <f>H347</f>
        <v>55.515000000000001</v>
      </c>
      <c r="R349" s="302">
        <v>184</v>
      </c>
      <c r="S349" s="302">
        <v>159</v>
      </c>
      <c r="T349" s="303" t="s">
        <v>682</v>
      </c>
      <c r="U349" s="300">
        <f>M349+M350+M351</f>
        <v>9</v>
      </c>
      <c r="V349" s="300">
        <f>N349+N350+N351</f>
        <v>1811.0514000000001</v>
      </c>
      <c r="W349" s="300">
        <f>O349+O350+O351</f>
        <v>1610.5553</v>
      </c>
      <c r="X349" s="300">
        <f>P349+P350+P351</f>
        <v>955.94859999999994</v>
      </c>
    </row>
    <row r="350" spans="2:24" ht="30" customHeight="1" outlineLevel="1" x14ac:dyDescent="0.25">
      <c r="B350" s="2">
        <v>313</v>
      </c>
      <c r="C350" s="2">
        <v>249</v>
      </c>
      <c r="D350" s="413" t="s">
        <v>867</v>
      </c>
      <c r="E350" s="285">
        <v>3</v>
      </c>
      <c r="F350" s="284">
        <v>453.94920000000002</v>
      </c>
      <c r="G350" s="284">
        <v>402.565</v>
      </c>
      <c r="H350" s="284">
        <v>322.33280000000002</v>
      </c>
      <c r="J350" s="2">
        <v>313</v>
      </c>
      <c r="K350" s="2">
        <v>249</v>
      </c>
      <c r="L350" s="295" t="str">
        <f>D351</f>
        <v>Енергодарський міський суд Запорізької області</v>
      </c>
      <c r="M350" s="286">
        <f>E351</f>
        <v>4</v>
      </c>
      <c r="N350" s="284">
        <f>F351</f>
        <v>1232.8325</v>
      </c>
      <c r="O350" s="284">
        <f>G351</f>
        <v>1111.3142</v>
      </c>
      <c r="P350" s="284">
        <f>H351</f>
        <v>474.32049999999998</v>
      </c>
      <c r="R350" s="2"/>
      <c r="S350" s="2"/>
      <c r="T350" s="363"/>
      <c r="U350" s="217"/>
      <c r="V350" s="217"/>
      <c r="W350" s="217"/>
      <c r="X350" s="217"/>
    </row>
    <row r="351" spans="2:24" ht="30.75" customHeight="1" outlineLevel="1" thickBot="1" x14ac:dyDescent="0.3">
      <c r="B351" s="2">
        <v>314</v>
      </c>
      <c r="C351" s="2">
        <v>250</v>
      </c>
      <c r="D351" s="413" t="s">
        <v>869</v>
      </c>
      <c r="E351" s="285">
        <v>4</v>
      </c>
      <c r="F351" s="284">
        <v>1232.8325</v>
      </c>
      <c r="G351" s="284">
        <v>1111.3142</v>
      </c>
      <c r="H351" s="284">
        <v>474.32049999999998</v>
      </c>
      <c r="J351" s="287">
        <v>314</v>
      </c>
      <c r="K351" s="287">
        <v>250</v>
      </c>
      <c r="L351" s="329" t="str">
        <f>D355</f>
        <v>Кам’янсько-Дніпровський районний суд Запорізької області</v>
      </c>
      <c r="M351" s="307">
        <f>E355</f>
        <v>3</v>
      </c>
      <c r="N351" s="330">
        <f>F355</f>
        <v>494.60410000000002</v>
      </c>
      <c r="O351" s="330">
        <f>G355</f>
        <v>430.22469999999998</v>
      </c>
      <c r="P351" s="330">
        <f>H355</f>
        <v>426.11309999999997</v>
      </c>
      <c r="R351" s="287"/>
      <c r="S351" s="287"/>
      <c r="T351" s="406"/>
      <c r="U351" s="310"/>
      <c r="V351" s="310"/>
      <c r="W351" s="310"/>
      <c r="X351" s="310"/>
    </row>
    <row r="352" spans="2:24" ht="15" customHeight="1" outlineLevel="1" thickTop="1" x14ac:dyDescent="0.25">
      <c r="B352" s="2">
        <v>315</v>
      </c>
      <c r="C352" s="2">
        <v>251</v>
      </c>
      <c r="D352" s="413" t="s">
        <v>870</v>
      </c>
      <c r="E352" s="285">
        <v>7.1</v>
      </c>
      <c r="F352" s="284">
        <v>1363.9969000000001</v>
      </c>
      <c r="G352" s="284">
        <v>1231.4011</v>
      </c>
      <c r="H352" s="284">
        <v>998.45230000000004</v>
      </c>
      <c r="J352" s="302">
        <v>315</v>
      </c>
      <c r="K352" s="302">
        <v>251</v>
      </c>
      <c r="L352" s="303" t="str">
        <f>D348</f>
        <v>Веселівський районний суд Запорізької області</v>
      </c>
      <c r="M352" s="300">
        <f>E348</f>
        <v>3</v>
      </c>
      <c r="N352" s="301">
        <f>F348</f>
        <v>317.07979999999998</v>
      </c>
      <c r="O352" s="301">
        <f>G348</f>
        <v>279.86680000000001</v>
      </c>
      <c r="P352" s="301">
        <f>H348</f>
        <v>236.47640000000001</v>
      </c>
      <c r="R352" s="302">
        <v>185</v>
      </c>
      <c r="S352" s="302">
        <v>160</v>
      </c>
      <c r="T352" s="303" t="s">
        <v>684</v>
      </c>
      <c r="U352" s="300">
        <f>M352+M353+M354</f>
        <v>21.9</v>
      </c>
      <c r="V352" s="300">
        <f>N352+N353+N354</f>
        <v>3127.5375999999997</v>
      </c>
      <c r="W352" s="300">
        <f>O352+O353+O354</f>
        <v>2977.1022000000003</v>
      </c>
      <c r="X352" s="300">
        <f>P352+P353+P354</f>
        <v>2227.7791000000002</v>
      </c>
    </row>
    <row r="353" spans="2:24" ht="30" customHeight="1" outlineLevel="1" x14ac:dyDescent="0.25">
      <c r="B353" s="2">
        <v>316</v>
      </c>
      <c r="C353" s="2">
        <v>252</v>
      </c>
      <c r="D353" s="413" t="s">
        <v>872</v>
      </c>
      <c r="E353" s="285">
        <v>6</v>
      </c>
      <c r="F353" s="284">
        <v>773.39970000000005</v>
      </c>
      <c r="G353" s="284">
        <v>788.15509999999995</v>
      </c>
      <c r="H353" s="284">
        <v>493.2405</v>
      </c>
      <c r="J353" s="2">
        <v>316</v>
      </c>
      <c r="K353" s="2">
        <v>252</v>
      </c>
      <c r="L353" s="295" t="str">
        <f>D359</f>
        <v>Мелітопольський міськрайонний суд Запорізької області</v>
      </c>
      <c r="M353" s="286">
        <f>E359</f>
        <v>13.9</v>
      </c>
      <c r="N353" s="284">
        <f>F359</f>
        <v>2312.9427999999998</v>
      </c>
      <c r="O353" s="284">
        <f>G359</f>
        <v>2222.0338999999999</v>
      </c>
      <c r="P353" s="284">
        <f>H359</f>
        <v>1718.9561000000001</v>
      </c>
      <c r="R353" s="2"/>
      <c r="S353" s="2"/>
      <c r="T353" s="363"/>
      <c r="U353" s="217"/>
      <c r="V353" s="217"/>
      <c r="W353" s="217"/>
      <c r="X353" s="217"/>
    </row>
    <row r="354" spans="2:24" ht="15.75" customHeight="1" outlineLevel="1" thickBot="1" x14ac:dyDescent="0.3">
      <c r="B354" s="2">
        <v>317</v>
      </c>
      <c r="C354" s="2">
        <v>253</v>
      </c>
      <c r="D354" s="413" t="s">
        <v>874</v>
      </c>
      <c r="E354" s="285">
        <v>6</v>
      </c>
      <c r="F354" s="284">
        <v>686.04300000000001</v>
      </c>
      <c r="G354" s="284">
        <v>665.08789999999999</v>
      </c>
      <c r="H354" s="284">
        <v>529.39580000000001</v>
      </c>
      <c r="J354" s="287">
        <v>317</v>
      </c>
      <c r="K354" s="287">
        <v>253</v>
      </c>
      <c r="L354" s="329" t="str">
        <f>D372</f>
        <v>Якимівський районний суд Запорізької області</v>
      </c>
      <c r="M354" s="307">
        <f>E372</f>
        <v>5</v>
      </c>
      <c r="N354" s="330">
        <f>F372</f>
        <v>497.51499999999999</v>
      </c>
      <c r="O354" s="330">
        <f>G372</f>
        <v>475.20150000000001</v>
      </c>
      <c r="P354" s="330">
        <f>H372</f>
        <v>272.34660000000002</v>
      </c>
      <c r="R354" s="287"/>
      <c r="S354" s="287"/>
      <c r="T354" s="406"/>
      <c r="U354" s="310"/>
      <c r="V354" s="310"/>
      <c r="W354" s="310"/>
      <c r="X354" s="310"/>
    </row>
    <row r="355" spans="2:24" ht="30" customHeight="1" outlineLevel="1" thickTop="1" x14ac:dyDescent="0.25">
      <c r="B355" s="2">
        <v>318</v>
      </c>
      <c r="C355" s="2">
        <v>254</v>
      </c>
      <c r="D355" s="413" t="s">
        <v>876</v>
      </c>
      <c r="E355" s="285">
        <v>3</v>
      </c>
      <c r="F355" s="284">
        <v>494.60410000000002</v>
      </c>
      <c r="G355" s="284">
        <v>430.22469999999998</v>
      </c>
      <c r="H355" s="284">
        <v>426.11309999999997</v>
      </c>
      <c r="J355" s="302">
        <v>318</v>
      </c>
      <c r="K355" s="302">
        <v>254</v>
      </c>
      <c r="L355" s="303" t="str">
        <f>D350</f>
        <v>Гуляйпільський районний суд Запорізької області</v>
      </c>
      <c r="M355" s="300">
        <f>E350</f>
        <v>3</v>
      </c>
      <c r="N355" s="301">
        <f>F350</f>
        <v>453.94920000000002</v>
      </c>
      <c r="O355" s="301">
        <f>G350</f>
        <v>402.565</v>
      </c>
      <c r="P355" s="301">
        <f>H350</f>
        <v>322.33280000000002</v>
      </c>
      <c r="R355" s="302">
        <v>186</v>
      </c>
      <c r="S355" s="302">
        <v>161</v>
      </c>
      <c r="T355" s="303" t="s">
        <v>230</v>
      </c>
      <c r="U355" s="300">
        <f>M355+M356</f>
        <v>8</v>
      </c>
      <c r="V355" s="300">
        <f>N355+N356</f>
        <v>1098.3971000000001</v>
      </c>
      <c r="W355" s="300">
        <f>O355+O356</f>
        <v>894.41830000000004</v>
      </c>
      <c r="X355" s="300">
        <f>P355+P356</f>
        <v>814.90030000000002</v>
      </c>
    </row>
    <row r="356" spans="2:24" ht="15.75" customHeight="1" outlineLevel="1" thickBot="1" x14ac:dyDescent="0.3">
      <c r="B356" s="2">
        <v>319</v>
      </c>
      <c r="C356" s="2">
        <v>255</v>
      </c>
      <c r="D356" s="413" t="s">
        <v>878</v>
      </c>
      <c r="E356" s="285">
        <v>11.3</v>
      </c>
      <c r="F356" s="284">
        <v>1839.8692000000001</v>
      </c>
      <c r="G356" s="284">
        <v>1610.6990000000001</v>
      </c>
      <c r="H356" s="284">
        <v>1474.3712</v>
      </c>
      <c r="J356" s="287">
        <v>319</v>
      </c>
      <c r="K356" s="287">
        <v>255</v>
      </c>
      <c r="L356" s="329" t="str">
        <f>D363</f>
        <v>Оріхівський районний суд Запорізької області</v>
      </c>
      <c r="M356" s="307">
        <f>E363</f>
        <v>5</v>
      </c>
      <c r="N356" s="330">
        <f>F363</f>
        <v>644.4479</v>
      </c>
      <c r="O356" s="330">
        <f>G363</f>
        <v>491.85329999999999</v>
      </c>
      <c r="P356" s="330">
        <f>H363</f>
        <v>492.5675</v>
      </c>
      <c r="R356" s="287"/>
      <c r="S356" s="287"/>
      <c r="T356" s="312"/>
      <c r="U356" s="310"/>
      <c r="V356" s="310"/>
      <c r="W356" s="310"/>
      <c r="X356" s="310"/>
    </row>
    <row r="357" spans="2:24" ht="30" customHeight="1" outlineLevel="1" thickTop="1" x14ac:dyDescent="0.25">
      <c r="B357" s="2">
        <v>320</v>
      </c>
      <c r="C357" s="2">
        <v>256</v>
      </c>
      <c r="D357" s="413" t="s">
        <v>879</v>
      </c>
      <c r="E357" s="285">
        <v>4.5</v>
      </c>
      <c r="F357" s="284">
        <v>262.94060000000002</v>
      </c>
      <c r="G357" s="284">
        <v>252.74770000000001</v>
      </c>
      <c r="H357" s="284">
        <v>131.7217</v>
      </c>
      <c r="J357" s="302">
        <v>320</v>
      </c>
      <c r="K357" s="302">
        <v>256</v>
      </c>
      <c r="L357" s="303" t="str">
        <f>D357</f>
        <v>Куйбишевський районний суд Запорізької області</v>
      </c>
      <c r="M357" s="300">
        <f>E357</f>
        <v>4.5</v>
      </c>
      <c r="N357" s="301">
        <f>F357</f>
        <v>262.94060000000002</v>
      </c>
      <c r="O357" s="301">
        <f>G357</f>
        <v>252.74770000000001</v>
      </c>
      <c r="P357" s="301">
        <f>H357</f>
        <v>131.7217</v>
      </c>
      <c r="R357" s="302">
        <v>187</v>
      </c>
      <c r="S357" s="302">
        <v>162</v>
      </c>
      <c r="T357" s="303" t="s">
        <v>687</v>
      </c>
      <c r="U357" s="300">
        <f>M357+M358+M359</f>
        <v>8.9</v>
      </c>
      <c r="V357" s="300">
        <f>N357+N358+N359</f>
        <v>748.35719999999992</v>
      </c>
      <c r="W357" s="300">
        <f>O357+O358+O359</f>
        <v>704.77330000000006</v>
      </c>
      <c r="X357" s="300">
        <f>P357+P358+P359</f>
        <v>502.6508</v>
      </c>
    </row>
    <row r="358" spans="2:24" ht="15" customHeight="1" outlineLevel="1" x14ac:dyDescent="0.25">
      <c r="B358" s="2">
        <v>321</v>
      </c>
      <c r="C358" s="2">
        <v>257</v>
      </c>
      <c r="D358" s="413" t="s">
        <v>880</v>
      </c>
      <c r="E358" s="285">
        <v>6</v>
      </c>
      <c r="F358" s="284">
        <v>1756.5121999999999</v>
      </c>
      <c r="G358" s="284">
        <v>1847.8829000000001</v>
      </c>
      <c r="H358" s="284">
        <v>1642.9908</v>
      </c>
      <c r="J358" s="2">
        <v>321</v>
      </c>
      <c r="K358" s="2">
        <v>257</v>
      </c>
      <c r="L358" s="295" t="str">
        <f>D364</f>
        <v>Пологівський районний суд Запорізької області</v>
      </c>
      <c r="M358" s="286">
        <f>E364</f>
        <v>2.2999999999999998</v>
      </c>
      <c r="N358" s="284">
        <f>F364</f>
        <v>390.10039999999998</v>
      </c>
      <c r="O358" s="284">
        <f>G364</f>
        <v>353.33280000000002</v>
      </c>
      <c r="P358" s="284">
        <f>H364</f>
        <v>329.99849999999998</v>
      </c>
      <c r="R358" s="2"/>
      <c r="S358" s="2"/>
      <c r="T358" s="363"/>
      <c r="U358" s="217"/>
      <c r="V358" s="217"/>
      <c r="W358" s="217"/>
      <c r="X358" s="217"/>
    </row>
    <row r="359" spans="2:24" ht="30.75" customHeight="1" outlineLevel="1" thickBot="1" x14ac:dyDescent="0.3">
      <c r="B359" s="2">
        <v>322</v>
      </c>
      <c r="C359" s="2">
        <v>258</v>
      </c>
      <c r="D359" s="413" t="s">
        <v>881</v>
      </c>
      <c r="E359" s="285">
        <v>13.9</v>
      </c>
      <c r="F359" s="284">
        <v>2312.9427999999998</v>
      </c>
      <c r="G359" s="284">
        <v>2222.0338999999999</v>
      </c>
      <c r="H359" s="284">
        <v>1718.9561000000001</v>
      </c>
      <c r="J359" s="287">
        <v>322</v>
      </c>
      <c r="K359" s="287">
        <v>258</v>
      </c>
      <c r="L359" s="329" t="str">
        <f>D367</f>
        <v>Розівський районний суд Запорізької області</v>
      </c>
      <c r="M359" s="307">
        <f>E367</f>
        <v>2.1</v>
      </c>
      <c r="N359" s="330">
        <f>F367</f>
        <v>95.316199999999995</v>
      </c>
      <c r="O359" s="330">
        <f>G367</f>
        <v>98.692800000000005</v>
      </c>
      <c r="P359" s="330">
        <f>H367</f>
        <v>40.930599999999998</v>
      </c>
      <c r="R359" s="287"/>
      <c r="S359" s="287"/>
      <c r="T359" s="406"/>
      <c r="U359" s="310"/>
      <c r="V359" s="310"/>
      <c r="W359" s="310"/>
      <c r="X359" s="310"/>
    </row>
    <row r="360" spans="2:24" ht="15" customHeight="1" outlineLevel="1" thickTop="1" x14ac:dyDescent="0.25">
      <c r="B360" s="2">
        <v>323</v>
      </c>
      <c r="C360" s="2">
        <v>259</v>
      </c>
      <c r="D360" s="413" t="s">
        <v>883</v>
      </c>
      <c r="E360" s="285">
        <v>2.9</v>
      </c>
      <c r="F360" s="284">
        <v>320.53530000000001</v>
      </c>
      <c r="G360" s="284">
        <v>334.38290000000001</v>
      </c>
      <c r="H360" s="284">
        <v>203.35740000000001</v>
      </c>
      <c r="J360" s="302">
        <v>323</v>
      </c>
      <c r="K360" s="302">
        <v>259</v>
      </c>
      <c r="L360" s="303" t="str">
        <f t="shared" ref="L360:P361" si="139">D365</f>
        <v>Приазовський районний суд Запорізької області</v>
      </c>
      <c r="M360" s="300">
        <f t="shared" si="139"/>
        <v>4</v>
      </c>
      <c r="N360" s="301">
        <f t="shared" si="139"/>
        <v>329.69580000000002</v>
      </c>
      <c r="O360" s="301">
        <f t="shared" si="139"/>
        <v>273.86709999999999</v>
      </c>
      <c r="P360" s="301">
        <f t="shared" si="139"/>
        <v>193.49160000000001</v>
      </c>
      <c r="R360" s="302">
        <v>188</v>
      </c>
      <c r="S360" s="302">
        <v>163</v>
      </c>
      <c r="T360" s="303" t="s">
        <v>689</v>
      </c>
      <c r="U360" s="300">
        <f>M360+M361</f>
        <v>5</v>
      </c>
      <c r="V360" s="300">
        <f>N360+N361</f>
        <v>687.57650000000001</v>
      </c>
      <c r="W360" s="300">
        <f>O360+O361</f>
        <v>570.43409999999994</v>
      </c>
      <c r="X360" s="300">
        <f>P360+P361</f>
        <v>410.21410000000003</v>
      </c>
    </row>
    <row r="361" spans="2:24" ht="30.75" customHeight="1" outlineLevel="1" thickBot="1" x14ac:dyDescent="0.3">
      <c r="B361" s="2">
        <v>324</v>
      </c>
      <c r="C361" s="2">
        <v>260</v>
      </c>
      <c r="D361" s="413" t="s">
        <v>884</v>
      </c>
      <c r="E361" s="285">
        <v>2</v>
      </c>
      <c r="F361" s="284">
        <v>199.88210000000001</v>
      </c>
      <c r="G361" s="284">
        <v>176.7364</v>
      </c>
      <c r="H361" s="284">
        <v>171.15190000000001</v>
      </c>
      <c r="J361" s="287">
        <v>324</v>
      </c>
      <c r="K361" s="287">
        <v>260</v>
      </c>
      <c r="L361" s="329" t="str">
        <f t="shared" si="139"/>
        <v>Приморський районний суд Запорізької області</v>
      </c>
      <c r="M361" s="307">
        <f t="shared" si="139"/>
        <v>1</v>
      </c>
      <c r="N361" s="330">
        <f t="shared" si="139"/>
        <v>357.88069999999999</v>
      </c>
      <c r="O361" s="330">
        <f t="shared" si="139"/>
        <v>296.56700000000001</v>
      </c>
      <c r="P361" s="330">
        <f t="shared" si="139"/>
        <v>216.7225</v>
      </c>
      <c r="R361" s="287"/>
      <c r="S361" s="287"/>
      <c r="T361" s="312"/>
      <c r="U361" s="310"/>
      <c r="V361" s="310"/>
      <c r="W361" s="310"/>
      <c r="X361" s="310"/>
    </row>
    <row r="362" spans="2:24" ht="15" customHeight="1" outlineLevel="1" thickTop="1" x14ac:dyDescent="0.25">
      <c r="B362" s="2">
        <v>325</v>
      </c>
      <c r="C362" s="2">
        <v>261</v>
      </c>
      <c r="D362" s="413" t="s">
        <v>885</v>
      </c>
      <c r="E362" s="285">
        <v>11</v>
      </c>
      <c r="F362" s="284">
        <v>2023.4218000000001</v>
      </c>
      <c r="G362" s="284">
        <v>1873.2772</v>
      </c>
      <c r="H362" s="284">
        <v>1446.6287</v>
      </c>
      <c r="J362" s="302">
        <v>325</v>
      </c>
      <c r="K362" s="302">
        <v>261</v>
      </c>
      <c r="L362" s="303" t="str">
        <f>D368</f>
        <v>Токмацький районний суд Запорізької області</v>
      </c>
      <c r="M362" s="300">
        <f>E368</f>
        <v>7</v>
      </c>
      <c r="N362" s="301">
        <f>F368</f>
        <v>671.50109999999995</v>
      </c>
      <c r="O362" s="301">
        <f>G368</f>
        <v>672.16729999999995</v>
      </c>
      <c r="P362" s="301">
        <f>H368</f>
        <v>366.29610000000002</v>
      </c>
      <c r="R362" s="302">
        <v>189</v>
      </c>
      <c r="S362" s="302">
        <v>164</v>
      </c>
      <c r="T362" s="303" t="s">
        <v>691</v>
      </c>
      <c r="U362" s="300">
        <f>M362+M363</f>
        <v>11</v>
      </c>
      <c r="V362" s="300">
        <f>N362+N363</f>
        <v>887.82729999999992</v>
      </c>
      <c r="W362" s="300">
        <f>O362+O363</f>
        <v>865.85230000000001</v>
      </c>
      <c r="X362" s="300">
        <f>P362+P363</f>
        <v>496.13240000000002</v>
      </c>
    </row>
    <row r="363" spans="2:24" ht="15.75" customHeight="1" outlineLevel="1" thickBot="1" x14ac:dyDescent="0.3">
      <c r="B363" s="2">
        <v>326</v>
      </c>
      <c r="C363" s="2">
        <v>262</v>
      </c>
      <c r="D363" s="413" t="s">
        <v>887</v>
      </c>
      <c r="E363" s="285">
        <v>5</v>
      </c>
      <c r="F363" s="284">
        <v>644.4479</v>
      </c>
      <c r="G363" s="284">
        <v>491.85329999999999</v>
      </c>
      <c r="H363" s="284">
        <v>492.5675</v>
      </c>
      <c r="J363" s="287">
        <v>326</v>
      </c>
      <c r="K363" s="287">
        <v>262</v>
      </c>
      <c r="L363" s="329" t="str">
        <f>D370</f>
        <v>Чернігівський районний суд Запорізької області</v>
      </c>
      <c r="M363" s="307">
        <f>E370</f>
        <v>4</v>
      </c>
      <c r="N363" s="330">
        <f>F370</f>
        <v>216.3262</v>
      </c>
      <c r="O363" s="330">
        <f>G370</f>
        <v>193.685</v>
      </c>
      <c r="P363" s="330">
        <f>H370</f>
        <v>129.83629999999999</v>
      </c>
      <c r="R363" s="287"/>
      <c r="S363" s="287"/>
      <c r="T363" s="312"/>
      <c r="U363" s="310"/>
      <c r="V363" s="310"/>
      <c r="W363" s="310"/>
      <c r="X363" s="310"/>
    </row>
    <row r="364" spans="2:24" ht="31.5" customHeight="1" outlineLevel="1" thickTop="1" thickBot="1" x14ac:dyDescent="0.3">
      <c r="B364" s="2">
        <v>327</v>
      </c>
      <c r="C364" s="2">
        <v>263</v>
      </c>
      <c r="D364" s="413" t="s">
        <v>888</v>
      </c>
      <c r="E364" s="285">
        <v>2.2999999999999998</v>
      </c>
      <c r="F364" s="284">
        <v>390.10039999999998</v>
      </c>
      <c r="G364" s="284">
        <v>353.33280000000002</v>
      </c>
      <c r="H364" s="284">
        <v>329.99849999999998</v>
      </c>
      <c r="J364" s="287">
        <v>327</v>
      </c>
      <c r="K364" s="287">
        <v>263</v>
      </c>
      <c r="L364" s="297" t="str">
        <f>D345</f>
        <v>Бердянський міськрайонний суд Запорізької області</v>
      </c>
      <c r="M364" s="290">
        <f>E345</f>
        <v>13.2</v>
      </c>
      <c r="N364" s="291">
        <f>F345</f>
        <v>1817.8508999999999</v>
      </c>
      <c r="O364" s="291">
        <f>G345</f>
        <v>1675.9066</v>
      </c>
      <c r="P364" s="291">
        <f>H345</f>
        <v>1529.6590000000001</v>
      </c>
      <c r="R364" s="288">
        <v>190</v>
      </c>
      <c r="S364" s="288">
        <v>165</v>
      </c>
      <c r="T364" s="297" t="s">
        <v>225</v>
      </c>
      <c r="U364" s="294">
        <f>M364</f>
        <v>13.2</v>
      </c>
      <c r="V364" s="294">
        <f>N364</f>
        <v>1817.8508999999999</v>
      </c>
      <c r="W364" s="294">
        <f>O364</f>
        <v>1675.9066</v>
      </c>
      <c r="X364" s="294">
        <f>P364</f>
        <v>1529.6590000000001</v>
      </c>
    </row>
    <row r="365" spans="2:24" ht="15.75" customHeight="1" outlineLevel="1" thickTop="1" x14ac:dyDescent="0.25">
      <c r="B365" s="2">
        <v>328</v>
      </c>
      <c r="C365" s="2">
        <v>264</v>
      </c>
      <c r="D365" s="413" t="s">
        <v>889</v>
      </c>
      <c r="E365" s="285">
        <v>4</v>
      </c>
      <c r="F365" s="284">
        <v>329.69580000000002</v>
      </c>
      <c r="G365" s="284">
        <v>273.86709999999999</v>
      </c>
      <c r="H365" s="284">
        <v>193.49160000000001</v>
      </c>
      <c r="J365" s="302">
        <v>328</v>
      </c>
      <c r="K365" s="302">
        <v>264</v>
      </c>
      <c r="L365" s="303" t="str">
        <f>D353</f>
        <v>Заводський районний суд м.Запоріжжя</v>
      </c>
      <c r="M365" s="300">
        <f>E353</f>
        <v>6</v>
      </c>
      <c r="N365" s="301">
        <f>F353</f>
        <v>773.39970000000005</v>
      </c>
      <c r="O365" s="301">
        <f>G353</f>
        <v>788.15509999999995</v>
      </c>
      <c r="P365" s="301">
        <f>H353</f>
        <v>493.2405</v>
      </c>
      <c r="R365" s="302">
        <v>191</v>
      </c>
      <c r="S365" s="302">
        <v>166</v>
      </c>
      <c r="T365" s="303" t="s">
        <v>694</v>
      </c>
      <c r="U365" s="300">
        <f>M365+M366</f>
        <v>15.8</v>
      </c>
      <c r="V365" s="300">
        <f>N365+N366</f>
        <v>2400.1812</v>
      </c>
      <c r="W365" s="300">
        <f>O365+O366</f>
        <v>2403.1142</v>
      </c>
      <c r="X365" s="300">
        <f>P365+P366</f>
        <v>1864.4373999999998</v>
      </c>
    </row>
    <row r="366" spans="2:24" ht="15.75" customHeight="1" outlineLevel="1" thickBot="1" x14ac:dyDescent="0.3">
      <c r="B366" s="2">
        <v>329</v>
      </c>
      <c r="C366" s="2">
        <v>265</v>
      </c>
      <c r="D366" s="413" t="s">
        <v>890</v>
      </c>
      <c r="E366" s="285">
        <v>1</v>
      </c>
      <c r="F366" s="284">
        <v>357.88069999999999</v>
      </c>
      <c r="G366" s="284">
        <v>296.56700000000001</v>
      </c>
      <c r="H366" s="284">
        <v>216.7225</v>
      </c>
      <c r="J366" s="287">
        <v>329</v>
      </c>
      <c r="K366" s="287">
        <v>265</v>
      </c>
      <c r="L366" s="329" t="str">
        <f>D371</f>
        <v>Шевченківський районний суд м.Запоріжжя</v>
      </c>
      <c r="M366" s="307">
        <f>E371</f>
        <v>9.8000000000000007</v>
      </c>
      <c r="N366" s="330">
        <f>F371</f>
        <v>1626.7815000000001</v>
      </c>
      <c r="O366" s="330">
        <f>G371</f>
        <v>1614.9591</v>
      </c>
      <c r="P366" s="330">
        <f>H371</f>
        <v>1371.1968999999999</v>
      </c>
      <c r="R366" s="287"/>
      <c r="S366" s="287"/>
      <c r="T366" s="312"/>
      <c r="U366" s="310"/>
      <c r="V366" s="310"/>
      <c r="W366" s="310"/>
      <c r="X366" s="310"/>
    </row>
    <row r="367" spans="2:24" ht="15.75" customHeight="1" outlineLevel="1" thickTop="1" x14ac:dyDescent="0.25">
      <c r="B367" s="2">
        <v>330</v>
      </c>
      <c r="C367" s="2">
        <v>266</v>
      </c>
      <c r="D367" s="413" t="s">
        <v>891</v>
      </c>
      <c r="E367" s="285">
        <v>2.1</v>
      </c>
      <c r="F367" s="284">
        <v>95.316199999999995</v>
      </c>
      <c r="G367" s="284">
        <v>98.692800000000005</v>
      </c>
      <c r="H367" s="284">
        <v>40.930599999999998</v>
      </c>
      <c r="J367" s="302">
        <v>330</v>
      </c>
      <c r="K367" s="302">
        <v>266</v>
      </c>
      <c r="L367" s="356" t="str">
        <f>D356</f>
        <v>Комунарський районний суд м.Запоріжжя</v>
      </c>
      <c r="M367" s="300">
        <f>E356</f>
        <v>11.3</v>
      </c>
      <c r="N367" s="301">
        <f>F356</f>
        <v>1839.8692000000001</v>
      </c>
      <c r="O367" s="301">
        <f>G356</f>
        <v>1610.6990000000001</v>
      </c>
      <c r="P367" s="301">
        <f>H356</f>
        <v>1474.3712</v>
      </c>
      <c r="R367" s="302">
        <v>192</v>
      </c>
      <c r="S367" s="302">
        <v>167</v>
      </c>
      <c r="T367" s="356" t="s">
        <v>696</v>
      </c>
      <c r="U367" s="305">
        <f>M367+M368</f>
        <v>18.399999999999999</v>
      </c>
      <c r="V367" s="305">
        <f>N367+N368</f>
        <v>3203.8661000000002</v>
      </c>
      <c r="W367" s="305">
        <f>O367+O368</f>
        <v>2842.1001000000001</v>
      </c>
      <c r="X367" s="305">
        <f>P367+P368</f>
        <v>2472.8235</v>
      </c>
    </row>
    <row r="368" spans="2:24" ht="15.75" customHeight="1" outlineLevel="1" thickBot="1" x14ac:dyDescent="0.3">
      <c r="B368" s="2">
        <v>331</v>
      </c>
      <c r="C368" s="2">
        <v>267</v>
      </c>
      <c r="D368" s="413" t="s">
        <v>892</v>
      </c>
      <c r="E368" s="285">
        <v>7</v>
      </c>
      <c r="F368" s="284">
        <v>671.50109999999995</v>
      </c>
      <c r="G368" s="284">
        <v>672.16729999999995</v>
      </c>
      <c r="H368" s="284">
        <v>366.29610000000002</v>
      </c>
      <c r="J368" s="287">
        <v>331</v>
      </c>
      <c r="K368" s="287">
        <v>267</v>
      </c>
      <c r="L368" s="329" t="str">
        <f>D352</f>
        <v>Жовтневий районний суд м.Запоріжжя</v>
      </c>
      <c r="M368" s="428">
        <f>E352</f>
        <v>7.1</v>
      </c>
      <c r="N368" s="330">
        <f>F352</f>
        <v>1363.9969000000001</v>
      </c>
      <c r="O368" s="330">
        <f>G352</f>
        <v>1231.4011</v>
      </c>
      <c r="P368" s="330">
        <f>H352</f>
        <v>998.45230000000004</v>
      </c>
      <c r="R368" s="287"/>
      <c r="S368" s="287"/>
      <c r="T368" s="312"/>
      <c r="U368" s="310"/>
      <c r="V368" s="310"/>
      <c r="W368" s="310"/>
      <c r="X368" s="310"/>
    </row>
    <row r="369" spans="2:24" ht="30" customHeight="1" outlineLevel="1" thickTop="1" x14ac:dyDescent="0.25">
      <c r="B369" s="2">
        <v>332</v>
      </c>
      <c r="C369" s="2">
        <v>268</v>
      </c>
      <c r="D369" s="413" t="s">
        <v>893</v>
      </c>
      <c r="E369" s="285">
        <v>8</v>
      </c>
      <c r="F369" s="284">
        <v>1343.7299</v>
      </c>
      <c r="G369" s="284">
        <v>1299.4892</v>
      </c>
      <c r="H369" s="284">
        <v>788.66300000000001</v>
      </c>
      <c r="J369" s="302">
        <v>332</v>
      </c>
      <c r="K369" s="302">
        <v>268</v>
      </c>
      <c r="L369" s="303" t="str">
        <f>D362</f>
        <v>Орджонікідзевський  районний суд м.Запоріжжя</v>
      </c>
      <c r="M369" s="300">
        <f>E362</f>
        <v>11</v>
      </c>
      <c r="N369" s="301">
        <f>F362</f>
        <v>2023.4218000000001</v>
      </c>
      <c r="O369" s="301">
        <f>G362</f>
        <v>1873.2772</v>
      </c>
      <c r="P369" s="301">
        <f>H362</f>
        <v>1446.6287</v>
      </c>
      <c r="R369" s="302">
        <v>193</v>
      </c>
      <c r="S369" s="302">
        <v>168</v>
      </c>
      <c r="T369" s="303" t="s">
        <v>698</v>
      </c>
      <c r="U369" s="300">
        <f>M369+M370</f>
        <v>17</v>
      </c>
      <c r="V369" s="300">
        <f>N369+N370</f>
        <v>3779.9340000000002</v>
      </c>
      <c r="W369" s="300">
        <f>O369+O370</f>
        <v>3721.1601000000001</v>
      </c>
      <c r="X369" s="300">
        <f>P369+P370</f>
        <v>3089.6194999999998</v>
      </c>
    </row>
    <row r="370" spans="2:24" ht="15.75" customHeight="1" outlineLevel="1" thickBot="1" x14ac:dyDescent="0.3">
      <c r="B370" s="2">
        <v>333</v>
      </c>
      <c r="C370" s="2">
        <v>269</v>
      </c>
      <c r="D370" s="413" t="s">
        <v>894</v>
      </c>
      <c r="E370" s="285">
        <v>4</v>
      </c>
      <c r="F370" s="284">
        <v>216.3262</v>
      </c>
      <c r="G370" s="284">
        <v>193.685</v>
      </c>
      <c r="H370" s="284">
        <v>129.83629999999999</v>
      </c>
      <c r="J370" s="287">
        <v>333</v>
      </c>
      <c r="K370" s="287">
        <v>269</v>
      </c>
      <c r="L370" s="329" t="str">
        <f>D358</f>
        <v>Ленінський районний суд м.Запоріжжя</v>
      </c>
      <c r="M370" s="307">
        <f>E358</f>
        <v>6</v>
      </c>
      <c r="N370" s="330">
        <f>F358</f>
        <v>1756.5121999999999</v>
      </c>
      <c r="O370" s="330">
        <f>G358</f>
        <v>1847.8829000000001</v>
      </c>
      <c r="P370" s="330">
        <f>H358</f>
        <v>1642.9908</v>
      </c>
      <c r="R370" s="287"/>
      <c r="S370" s="287"/>
      <c r="T370" s="312"/>
      <c r="U370" s="310"/>
      <c r="V370" s="310"/>
      <c r="W370" s="310"/>
      <c r="X370" s="310"/>
    </row>
    <row r="371" spans="2:24" ht="15.75" customHeight="1" outlineLevel="1" thickTop="1" x14ac:dyDescent="0.25">
      <c r="B371" s="2">
        <v>334</v>
      </c>
      <c r="C371" s="2">
        <v>270</v>
      </c>
      <c r="D371" s="413" t="s">
        <v>895</v>
      </c>
      <c r="E371" s="285">
        <v>9.8000000000000007</v>
      </c>
      <c r="F371" s="284">
        <v>1626.7815000000001</v>
      </c>
      <c r="G371" s="284">
        <v>1614.9591</v>
      </c>
      <c r="H371" s="284">
        <v>1371.1968999999999</v>
      </c>
      <c r="J371" s="298">
        <v>334</v>
      </c>
      <c r="K371" s="298">
        <v>270</v>
      </c>
      <c r="L371" s="356" t="str">
        <f>D369</f>
        <v>Хортицький районний суд м.Запоріжжя</v>
      </c>
      <c r="M371" s="300">
        <f>E369</f>
        <v>8</v>
      </c>
      <c r="N371" s="301">
        <f>F369</f>
        <v>1343.7299</v>
      </c>
      <c r="O371" s="301">
        <f>G369</f>
        <v>1299.4892</v>
      </c>
      <c r="P371" s="301">
        <f>H369</f>
        <v>788.66300000000001</v>
      </c>
      <c r="R371" s="298">
        <v>194</v>
      </c>
      <c r="S371" s="298">
        <v>169</v>
      </c>
      <c r="T371" s="356" t="s">
        <v>700</v>
      </c>
      <c r="U371" s="305">
        <f>M371+M372</f>
        <v>14</v>
      </c>
      <c r="V371" s="305">
        <f>N371+N372</f>
        <v>2029.7728999999999</v>
      </c>
      <c r="W371" s="305">
        <f>O371+O372</f>
        <v>1964.5771</v>
      </c>
      <c r="X371" s="305">
        <f>P371+P372</f>
        <v>1318.0588</v>
      </c>
    </row>
    <row r="372" spans="2:24" ht="15.75" customHeight="1" outlineLevel="1" thickBot="1" x14ac:dyDescent="0.3">
      <c r="B372" s="396">
        <v>335</v>
      </c>
      <c r="C372" s="396">
        <v>271</v>
      </c>
      <c r="D372" s="414" t="s">
        <v>896</v>
      </c>
      <c r="E372" s="347">
        <v>5</v>
      </c>
      <c r="F372" s="346">
        <v>497.51499999999999</v>
      </c>
      <c r="G372" s="346">
        <v>475.20150000000001</v>
      </c>
      <c r="H372" s="346">
        <v>272.34660000000002</v>
      </c>
      <c r="J372" s="396">
        <v>335</v>
      </c>
      <c r="K372" s="396">
        <v>271</v>
      </c>
      <c r="L372" s="410" t="str">
        <f>D354</f>
        <v>Запорізький  районний суд Запорізької області</v>
      </c>
      <c r="M372" s="409">
        <f>E354</f>
        <v>6</v>
      </c>
      <c r="N372" s="346">
        <f>F354</f>
        <v>686.04300000000001</v>
      </c>
      <c r="O372" s="346">
        <f>G354</f>
        <v>665.08789999999999</v>
      </c>
      <c r="P372" s="346">
        <f>H354</f>
        <v>529.39580000000001</v>
      </c>
      <c r="R372" s="396"/>
      <c r="S372" s="396"/>
      <c r="T372" s="436"/>
      <c r="U372" s="412"/>
      <c r="V372" s="412"/>
      <c r="W372" s="412"/>
      <c r="X372" s="412"/>
    </row>
    <row r="373" spans="2:24" ht="30.75" customHeight="1" outlineLevel="1" thickTop="1" x14ac:dyDescent="0.25">
      <c r="B373" s="302">
        <v>336</v>
      </c>
      <c r="C373" s="302">
        <v>272</v>
      </c>
      <c r="D373" s="419" t="s">
        <v>897</v>
      </c>
      <c r="E373" s="350">
        <v>4</v>
      </c>
      <c r="F373" s="301">
        <v>330.22309999999999</v>
      </c>
      <c r="G373" s="301">
        <v>304.18</v>
      </c>
      <c r="H373" s="301">
        <v>248.13669999999999</v>
      </c>
      <c r="J373" s="302">
        <v>336</v>
      </c>
      <c r="K373" s="302">
        <v>272</v>
      </c>
      <c r="L373" s="303" t="str">
        <f>D376</f>
        <v>Галицький районний суд Івано-Франківської області</v>
      </c>
      <c r="M373" s="300">
        <f>E376</f>
        <v>2</v>
      </c>
      <c r="N373" s="301">
        <f>F376</f>
        <v>328.15050000000002</v>
      </c>
      <c r="O373" s="301">
        <f>G376</f>
        <v>357.13850000000002</v>
      </c>
      <c r="P373" s="301">
        <f>H376</f>
        <v>361.13470000000001</v>
      </c>
      <c r="R373" s="302">
        <v>195</v>
      </c>
      <c r="S373" s="302">
        <v>170</v>
      </c>
      <c r="T373" s="303" t="s">
        <v>238</v>
      </c>
      <c r="U373" s="300">
        <f>M373+M374</f>
        <v>5</v>
      </c>
      <c r="V373" s="300">
        <f>N373+N374</f>
        <v>662.24490000000003</v>
      </c>
      <c r="W373" s="300">
        <f>O373+O374</f>
        <v>707.96910000000003</v>
      </c>
      <c r="X373" s="300">
        <f>P373+P374</f>
        <v>588.83659999999998</v>
      </c>
    </row>
    <row r="374" spans="2:24" ht="30.75" customHeight="1" outlineLevel="1" thickBot="1" x14ac:dyDescent="0.3">
      <c r="B374" s="2">
        <v>337</v>
      </c>
      <c r="C374" s="2">
        <v>273</v>
      </c>
      <c r="D374" s="413" t="s">
        <v>898</v>
      </c>
      <c r="E374" s="285">
        <v>2.5</v>
      </c>
      <c r="F374" s="284">
        <v>92.682699999999997</v>
      </c>
      <c r="G374" s="284">
        <v>79.559100000000001</v>
      </c>
      <c r="H374" s="284">
        <v>65.712599999999995</v>
      </c>
      <c r="J374" s="287">
        <v>337</v>
      </c>
      <c r="K374" s="287">
        <v>273</v>
      </c>
      <c r="L374" s="329" t="str">
        <f>D384</f>
        <v>Рогатинський районний суд Івано-Франківської області</v>
      </c>
      <c r="M374" s="307">
        <f>E384</f>
        <v>3</v>
      </c>
      <c r="N374" s="330">
        <f>F384</f>
        <v>334.09440000000001</v>
      </c>
      <c r="O374" s="330">
        <f>G384</f>
        <v>350.8306</v>
      </c>
      <c r="P374" s="330">
        <f>H384</f>
        <v>227.70189999999999</v>
      </c>
      <c r="R374" s="287"/>
      <c r="S374" s="287"/>
      <c r="T374" s="312"/>
      <c r="U374" s="310"/>
      <c r="V374" s="310"/>
      <c r="W374" s="310"/>
      <c r="X374" s="310"/>
    </row>
    <row r="375" spans="2:24" ht="30" customHeight="1" outlineLevel="1" thickTop="1" x14ac:dyDescent="0.25">
      <c r="B375" s="2">
        <v>338</v>
      </c>
      <c r="C375" s="2">
        <v>274</v>
      </c>
      <c r="D375" s="413" t="s">
        <v>899</v>
      </c>
      <c r="E375" s="285">
        <v>2</v>
      </c>
      <c r="F375" s="284">
        <v>162.66419999999999</v>
      </c>
      <c r="G375" s="284">
        <v>126.5056</v>
      </c>
      <c r="H375" s="284">
        <v>204.15100000000001</v>
      </c>
      <c r="J375" s="302">
        <v>338</v>
      </c>
      <c r="K375" s="302">
        <v>274</v>
      </c>
      <c r="L375" s="303" t="str">
        <f>D377</f>
        <v>Городенківський районний суд Івано-Франківської області</v>
      </c>
      <c r="M375" s="300">
        <f>E377</f>
        <v>2.5</v>
      </c>
      <c r="N375" s="301">
        <f>F377</f>
        <v>326.63979999999998</v>
      </c>
      <c r="O375" s="301">
        <f>G377</f>
        <v>294.67899999999997</v>
      </c>
      <c r="P375" s="301">
        <f>H377</f>
        <v>296.31279999999998</v>
      </c>
      <c r="R375" s="302">
        <v>196</v>
      </c>
      <c r="S375" s="302">
        <v>171</v>
      </c>
      <c r="T375" s="303" t="s">
        <v>239</v>
      </c>
      <c r="U375" s="300">
        <f>M375+M376</f>
        <v>5.5</v>
      </c>
      <c r="V375" s="300">
        <f>N375+N376</f>
        <v>750.21119999999996</v>
      </c>
      <c r="W375" s="300">
        <f>O375+O376</f>
        <v>739.79960000000005</v>
      </c>
      <c r="X375" s="300">
        <f>P375+P376</f>
        <v>576.096</v>
      </c>
    </row>
    <row r="376" spans="2:24" ht="30.75" customHeight="1" outlineLevel="1" thickBot="1" x14ac:dyDescent="0.3">
      <c r="B376" s="2">
        <v>339</v>
      </c>
      <c r="C376" s="2">
        <v>275</v>
      </c>
      <c r="D376" s="413" t="s">
        <v>900</v>
      </c>
      <c r="E376" s="285">
        <v>2</v>
      </c>
      <c r="F376" s="284">
        <v>328.15050000000002</v>
      </c>
      <c r="G376" s="284">
        <v>357.13850000000002</v>
      </c>
      <c r="H376" s="284">
        <v>361.13470000000001</v>
      </c>
      <c r="J376" s="287">
        <v>339</v>
      </c>
      <c r="K376" s="287">
        <v>275</v>
      </c>
      <c r="L376" s="329" t="str">
        <f>D386</f>
        <v>Снятинський районний суд Івано-Франківської області</v>
      </c>
      <c r="M376" s="307">
        <f>E386</f>
        <v>3</v>
      </c>
      <c r="N376" s="330">
        <f>F386</f>
        <v>423.57139999999998</v>
      </c>
      <c r="O376" s="330">
        <f>G386</f>
        <v>445.12060000000002</v>
      </c>
      <c r="P376" s="330">
        <f>H386</f>
        <v>279.78320000000002</v>
      </c>
      <c r="R376" s="287"/>
      <c r="S376" s="287"/>
      <c r="T376" s="312"/>
      <c r="U376" s="310"/>
      <c r="V376" s="310"/>
      <c r="W376" s="310"/>
      <c r="X376" s="310"/>
    </row>
    <row r="377" spans="2:24" ht="30" customHeight="1" outlineLevel="1" thickTop="1" x14ac:dyDescent="0.25">
      <c r="B377" s="2">
        <v>340</v>
      </c>
      <c r="C377" s="2">
        <v>276</v>
      </c>
      <c r="D377" s="413" t="s">
        <v>902</v>
      </c>
      <c r="E377" s="285">
        <v>2.5</v>
      </c>
      <c r="F377" s="284">
        <v>326.63979999999998</v>
      </c>
      <c r="G377" s="284">
        <v>294.67899999999997</v>
      </c>
      <c r="H377" s="284">
        <v>296.31279999999998</v>
      </c>
      <c r="J377" s="302">
        <v>340</v>
      </c>
      <c r="K377" s="302">
        <v>276</v>
      </c>
      <c r="L377" s="303" t="str">
        <f>D374</f>
        <v>Болехівський міський суд Івано-Франківської області</v>
      </c>
      <c r="M377" s="300">
        <f>E374</f>
        <v>2.5</v>
      </c>
      <c r="N377" s="301">
        <f>F374</f>
        <v>92.682699999999997</v>
      </c>
      <c r="O377" s="301">
        <f>G374</f>
        <v>79.559100000000001</v>
      </c>
      <c r="P377" s="301">
        <f>H374</f>
        <v>65.712599999999995</v>
      </c>
      <c r="R377" s="302">
        <v>197</v>
      </c>
      <c r="S377" s="302">
        <v>172</v>
      </c>
      <c r="T377" s="303" t="s">
        <v>240</v>
      </c>
      <c r="U377" s="300">
        <f>M377+M378+M379</f>
        <v>11.5</v>
      </c>
      <c r="V377" s="300">
        <f>N377+N378+N379</f>
        <v>817.74929999999995</v>
      </c>
      <c r="W377" s="300">
        <f>O377+O378+O379</f>
        <v>767.03440000000001</v>
      </c>
      <c r="X377" s="300">
        <f>P377+P378+P379</f>
        <v>539.0521</v>
      </c>
    </row>
    <row r="378" spans="2:24" ht="30" customHeight="1" outlineLevel="1" x14ac:dyDescent="0.25">
      <c r="B378" s="2">
        <v>341</v>
      </c>
      <c r="C378" s="2">
        <v>277</v>
      </c>
      <c r="D378" s="413" t="s">
        <v>904</v>
      </c>
      <c r="E378" s="285">
        <v>5</v>
      </c>
      <c r="F378" s="284">
        <v>392.0976</v>
      </c>
      <c r="G378" s="284">
        <v>381.5711</v>
      </c>
      <c r="H378" s="284">
        <v>233.08519999999999</v>
      </c>
      <c r="J378" s="2">
        <v>341</v>
      </c>
      <c r="K378" s="2">
        <v>277</v>
      </c>
      <c r="L378" s="295" t="str">
        <f>D378</f>
        <v>Долинський районний суд Івано-Франківської області</v>
      </c>
      <c r="M378" s="286">
        <f>E378</f>
        <v>5</v>
      </c>
      <c r="N378" s="284">
        <f>F378</f>
        <v>392.0976</v>
      </c>
      <c r="O378" s="284">
        <f>G378</f>
        <v>381.5711</v>
      </c>
      <c r="P378" s="284">
        <f>H378</f>
        <v>233.08519999999999</v>
      </c>
      <c r="R378" s="2"/>
      <c r="S378" s="2"/>
      <c r="T378" s="363"/>
      <c r="U378" s="217"/>
      <c r="V378" s="217"/>
      <c r="W378" s="217"/>
      <c r="X378" s="217"/>
    </row>
    <row r="379" spans="2:24" ht="30.75" customHeight="1" outlineLevel="1" thickBot="1" x14ac:dyDescent="0.3">
      <c r="B379" s="2">
        <v>342</v>
      </c>
      <c r="C379" s="2">
        <v>278</v>
      </c>
      <c r="D379" s="413" t="s">
        <v>906</v>
      </c>
      <c r="E379" s="285">
        <v>6</v>
      </c>
      <c r="F379" s="284">
        <v>899.62919999999997</v>
      </c>
      <c r="G379" s="284">
        <v>877.70180000000005</v>
      </c>
      <c r="H379" s="284">
        <v>502.56889999999999</v>
      </c>
      <c r="J379" s="287">
        <v>342</v>
      </c>
      <c r="K379" s="287">
        <v>278</v>
      </c>
      <c r="L379" s="329" t="str">
        <f>D385</f>
        <v>Рожнятівський районний суд Івано-Франківської області</v>
      </c>
      <c r="M379" s="307">
        <f>E385</f>
        <v>4</v>
      </c>
      <c r="N379" s="330">
        <f>F385</f>
        <v>332.96899999999999</v>
      </c>
      <c r="O379" s="330">
        <f>G385</f>
        <v>305.9042</v>
      </c>
      <c r="P379" s="330">
        <f>H385</f>
        <v>240.2543</v>
      </c>
      <c r="R379" s="287"/>
      <c r="S379" s="287"/>
      <c r="T379" s="406"/>
      <c r="U379" s="310"/>
      <c r="V379" s="310"/>
      <c r="W379" s="310"/>
      <c r="X379" s="310"/>
    </row>
    <row r="380" spans="2:24" ht="30.75" customHeight="1" outlineLevel="1" thickTop="1" x14ac:dyDescent="0.25">
      <c r="B380" s="2">
        <v>343</v>
      </c>
      <c r="C380" s="2">
        <v>279</v>
      </c>
      <c r="D380" s="413" t="s">
        <v>908</v>
      </c>
      <c r="E380" s="285">
        <v>15.5</v>
      </c>
      <c r="F380" s="284">
        <v>2651.3164000000002</v>
      </c>
      <c r="G380" s="284">
        <v>2277.6525999999999</v>
      </c>
      <c r="H380" s="284">
        <v>2320.9856</v>
      </c>
      <c r="J380" s="302">
        <v>343</v>
      </c>
      <c r="K380" s="302">
        <v>279</v>
      </c>
      <c r="L380" s="303" t="str">
        <f>D375</f>
        <v>Верховинський районний суд Івано-Франківської області</v>
      </c>
      <c r="M380" s="300">
        <f>E375</f>
        <v>2</v>
      </c>
      <c r="N380" s="301">
        <f>F375</f>
        <v>162.66419999999999</v>
      </c>
      <c r="O380" s="301">
        <f>G375</f>
        <v>126.5056</v>
      </c>
      <c r="P380" s="301">
        <f>H375</f>
        <v>204.15100000000001</v>
      </c>
      <c r="R380" s="302">
        <v>198</v>
      </c>
      <c r="S380" s="302">
        <v>173</v>
      </c>
      <c r="T380" s="385" t="s">
        <v>243</v>
      </c>
      <c r="U380" s="300">
        <f>M380+M381</f>
        <v>4.5</v>
      </c>
      <c r="V380" s="300">
        <f>N380+N381</f>
        <v>706.66669999999999</v>
      </c>
      <c r="W380" s="300">
        <f>O380+O381</f>
        <v>583.02649999999994</v>
      </c>
      <c r="X380" s="300">
        <f>P380+P381</f>
        <v>546.60169999999994</v>
      </c>
    </row>
    <row r="381" spans="2:24" ht="30.75" customHeight="1" outlineLevel="1" thickBot="1" x14ac:dyDescent="0.3">
      <c r="B381" s="2">
        <v>344</v>
      </c>
      <c r="C381" s="2">
        <v>280</v>
      </c>
      <c r="D381" s="413" t="s">
        <v>909</v>
      </c>
      <c r="E381" s="285">
        <v>6.5</v>
      </c>
      <c r="F381" s="284">
        <v>1098.6018999999999</v>
      </c>
      <c r="G381" s="284">
        <v>1045.2094</v>
      </c>
      <c r="H381" s="284">
        <v>1168.4411</v>
      </c>
      <c r="J381" s="287">
        <v>344</v>
      </c>
      <c r="K381" s="287">
        <v>280</v>
      </c>
      <c r="L381" s="329" t="str">
        <f>D382</f>
        <v>Косівський районний суд Івано-Франківської області</v>
      </c>
      <c r="M381" s="307">
        <f>E382</f>
        <v>2.5</v>
      </c>
      <c r="N381" s="330">
        <f>F382</f>
        <v>544.00250000000005</v>
      </c>
      <c r="O381" s="330">
        <f>G382</f>
        <v>456.52089999999998</v>
      </c>
      <c r="P381" s="330">
        <f>H382</f>
        <v>342.45069999999998</v>
      </c>
      <c r="R381" s="287"/>
      <c r="S381" s="287"/>
      <c r="T381" s="312"/>
      <c r="U381" s="310"/>
      <c r="V381" s="310"/>
      <c r="W381" s="310"/>
      <c r="X381" s="310"/>
    </row>
    <row r="382" spans="2:24" ht="30" customHeight="1" outlineLevel="1" thickTop="1" x14ac:dyDescent="0.25">
      <c r="B382" s="2">
        <v>345</v>
      </c>
      <c r="C382" s="2">
        <v>281</v>
      </c>
      <c r="D382" s="413" t="s">
        <v>910</v>
      </c>
      <c r="E382" s="285">
        <v>2.5</v>
      </c>
      <c r="F382" s="284">
        <v>544.00250000000005</v>
      </c>
      <c r="G382" s="284">
        <v>456.52089999999998</v>
      </c>
      <c r="H382" s="284">
        <v>342.45069999999998</v>
      </c>
      <c r="J382" s="302">
        <v>345</v>
      </c>
      <c r="K382" s="302">
        <v>281</v>
      </c>
      <c r="L382" s="303" t="str">
        <f>D373</f>
        <v>Богородчанський районний суд Івано-Франківської області</v>
      </c>
      <c r="M382" s="300">
        <f>E373</f>
        <v>4</v>
      </c>
      <c r="N382" s="301">
        <f>F373</f>
        <v>330.22309999999999</v>
      </c>
      <c r="O382" s="301">
        <f>G373</f>
        <v>304.18</v>
      </c>
      <c r="P382" s="301">
        <f>H373</f>
        <v>248.13669999999999</v>
      </c>
      <c r="R382" s="302">
        <v>199</v>
      </c>
      <c r="S382" s="302">
        <v>174</v>
      </c>
      <c r="T382" s="303" t="s">
        <v>245</v>
      </c>
      <c r="U382" s="300">
        <f>M382+M383+M384</f>
        <v>7.3</v>
      </c>
      <c r="V382" s="300">
        <f>N382+N383+N384</f>
        <v>1008.4109000000001</v>
      </c>
      <c r="W382" s="300">
        <f>O382+O383+O384</f>
        <v>820.99130000000002</v>
      </c>
      <c r="X382" s="300">
        <f>P382+P383+P384</f>
        <v>1087.9425000000001</v>
      </c>
    </row>
    <row r="383" spans="2:24" ht="30" customHeight="1" outlineLevel="1" x14ac:dyDescent="0.25">
      <c r="B383" s="2">
        <v>346</v>
      </c>
      <c r="C383" s="2">
        <v>282</v>
      </c>
      <c r="D383" s="413" t="s">
        <v>911</v>
      </c>
      <c r="E383" s="285">
        <v>2</v>
      </c>
      <c r="F383" s="284">
        <v>456.74419999999998</v>
      </c>
      <c r="G383" s="284">
        <v>407.96559999999999</v>
      </c>
      <c r="H383" s="284">
        <v>550.01700000000005</v>
      </c>
      <c r="J383" s="2">
        <v>346</v>
      </c>
      <c r="K383" s="2">
        <v>282</v>
      </c>
      <c r="L383" s="295" t="str">
        <f>D383</f>
        <v>Надвірнянський районний суд Івано-Франківської області</v>
      </c>
      <c r="M383" s="286">
        <f>E383</f>
        <v>2</v>
      </c>
      <c r="N383" s="284">
        <f>F383</f>
        <v>456.74419999999998</v>
      </c>
      <c r="O383" s="284">
        <f>G383</f>
        <v>407.96559999999999</v>
      </c>
      <c r="P383" s="284">
        <f>H383</f>
        <v>550.01700000000005</v>
      </c>
      <c r="R383" s="2"/>
      <c r="S383" s="2"/>
      <c r="T383" s="363"/>
      <c r="U383" s="217"/>
      <c r="V383" s="217"/>
      <c r="W383" s="217"/>
      <c r="X383" s="217"/>
    </row>
    <row r="384" spans="2:24" ht="30.75" customHeight="1" outlineLevel="1" thickBot="1" x14ac:dyDescent="0.3">
      <c r="B384" s="2">
        <v>347</v>
      </c>
      <c r="C384" s="2">
        <v>283</v>
      </c>
      <c r="D384" s="413" t="s">
        <v>912</v>
      </c>
      <c r="E384" s="285">
        <v>3</v>
      </c>
      <c r="F384" s="284">
        <v>334.09440000000001</v>
      </c>
      <c r="G384" s="284">
        <v>350.8306</v>
      </c>
      <c r="H384" s="284">
        <v>227.70189999999999</v>
      </c>
      <c r="J384" s="287">
        <v>347</v>
      </c>
      <c r="K384" s="287">
        <v>283</v>
      </c>
      <c r="L384" s="329" t="str">
        <f>D389</f>
        <v>Яремчанський міський суд Івано-Франківської області</v>
      </c>
      <c r="M384" s="307">
        <f>E389</f>
        <v>1.3</v>
      </c>
      <c r="N384" s="330">
        <f>F389</f>
        <v>221.4436</v>
      </c>
      <c r="O384" s="330">
        <f>G389</f>
        <v>108.84569999999999</v>
      </c>
      <c r="P384" s="330">
        <f>H389</f>
        <v>289.78879999999998</v>
      </c>
      <c r="R384" s="287"/>
      <c r="S384" s="287"/>
      <c r="T384" s="406"/>
      <c r="U384" s="310"/>
      <c r="V384" s="310"/>
      <c r="W384" s="310"/>
      <c r="X384" s="310"/>
    </row>
    <row r="385" spans="2:24" ht="30" customHeight="1" outlineLevel="1" thickTop="1" x14ac:dyDescent="0.25">
      <c r="B385" s="2">
        <v>348</v>
      </c>
      <c r="C385" s="2">
        <v>284</v>
      </c>
      <c r="D385" s="413" t="s">
        <v>913</v>
      </c>
      <c r="E385" s="285">
        <v>4</v>
      </c>
      <c r="F385" s="284">
        <v>332.96899999999999</v>
      </c>
      <c r="G385" s="284">
        <v>305.9042</v>
      </c>
      <c r="H385" s="284">
        <v>240.2543</v>
      </c>
      <c r="J385" s="302">
        <v>348</v>
      </c>
      <c r="K385" s="302">
        <v>284</v>
      </c>
      <c r="L385" s="303" t="str">
        <f t="shared" ref="L385:P386" si="140">D387</f>
        <v>Тисменицький районний суд Івано-Франківської області</v>
      </c>
      <c r="M385" s="300">
        <f t="shared" si="140"/>
        <v>2.9</v>
      </c>
      <c r="N385" s="301">
        <f t="shared" si="140"/>
        <v>535.56769999999995</v>
      </c>
      <c r="O385" s="301">
        <f t="shared" si="140"/>
        <v>446.64589999999998</v>
      </c>
      <c r="P385" s="301">
        <f t="shared" si="140"/>
        <v>476.25540000000001</v>
      </c>
      <c r="R385" s="302">
        <v>200</v>
      </c>
      <c r="S385" s="302">
        <v>175</v>
      </c>
      <c r="T385" s="303" t="s">
        <v>246</v>
      </c>
      <c r="U385" s="300">
        <f>M385+M386</f>
        <v>5.4</v>
      </c>
      <c r="V385" s="300">
        <f>N385+N386</f>
        <v>752.93649999999991</v>
      </c>
      <c r="W385" s="300">
        <f>O385+O386</f>
        <v>648.27300000000002</v>
      </c>
      <c r="X385" s="300">
        <f>P385+P386</f>
        <v>639.40480000000002</v>
      </c>
    </row>
    <row r="386" spans="2:24" ht="30.75" customHeight="1" outlineLevel="1" thickBot="1" x14ac:dyDescent="0.3">
      <c r="B386" s="2">
        <v>349</v>
      </c>
      <c r="C386" s="2">
        <v>285</v>
      </c>
      <c r="D386" s="413" t="s">
        <v>914</v>
      </c>
      <c r="E386" s="285">
        <v>3</v>
      </c>
      <c r="F386" s="284">
        <v>423.57139999999998</v>
      </c>
      <c r="G386" s="284">
        <v>445.12060000000002</v>
      </c>
      <c r="H386" s="284">
        <v>279.78320000000002</v>
      </c>
      <c r="J386" s="287">
        <v>349</v>
      </c>
      <c r="K386" s="287">
        <v>285</v>
      </c>
      <c r="L386" s="329" t="str">
        <f t="shared" si="140"/>
        <v>Тлумацький районний суд Івано-Франківської області</v>
      </c>
      <c r="M386" s="307">
        <f t="shared" si="140"/>
        <v>2.5</v>
      </c>
      <c r="N386" s="330">
        <f t="shared" si="140"/>
        <v>217.36879999999999</v>
      </c>
      <c r="O386" s="330">
        <f t="shared" si="140"/>
        <v>201.62710000000001</v>
      </c>
      <c r="P386" s="330">
        <f t="shared" si="140"/>
        <v>163.14940000000001</v>
      </c>
      <c r="R386" s="287"/>
      <c r="S386" s="287"/>
      <c r="T386" s="312"/>
      <c r="U386" s="310"/>
      <c r="V386" s="310"/>
      <c r="W386" s="310"/>
      <c r="X386" s="310"/>
    </row>
    <row r="387" spans="2:24" ht="31.5" customHeight="1" outlineLevel="1" thickTop="1" thickBot="1" x14ac:dyDescent="0.3">
      <c r="B387" s="2">
        <v>350</v>
      </c>
      <c r="C387" s="2">
        <v>286</v>
      </c>
      <c r="D387" s="413" t="s">
        <v>915</v>
      </c>
      <c r="E387" s="285">
        <v>2.9</v>
      </c>
      <c r="F387" s="284">
        <v>535.56769999999995</v>
      </c>
      <c r="G387" s="284">
        <v>446.64589999999998</v>
      </c>
      <c r="H387" s="284">
        <v>476.25540000000001</v>
      </c>
      <c r="J387" s="340">
        <v>350</v>
      </c>
      <c r="K387" s="340">
        <v>286</v>
      </c>
      <c r="L387" s="297" t="str">
        <f>D380</f>
        <v>Івано-Франківський міський суд Івано-Франківської області</v>
      </c>
      <c r="M387" s="290">
        <f>E380</f>
        <v>15.5</v>
      </c>
      <c r="N387" s="291">
        <f>F380</f>
        <v>2651.3164000000002</v>
      </c>
      <c r="O387" s="291">
        <f>G380</f>
        <v>2277.6525999999999</v>
      </c>
      <c r="P387" s="291">
        <f>H380</f>
        <v>2320.9856</v>
      </c>
      <c r="R387" s="340">
        <v>201</v>
      </c>
      <c r="S387" s="340">
        <v>176</v>
      </c>
      <c r="T387" s="329" t="s">
        <v>244</v>
      </c>
      <c r="U387" s="307">
        <f t="shared" ref="U387:X389" si="141">M387</f>
        <v>15.5</v>
      </c>
      <c r="V387" s="307">
        <f t="shared" si="141"/>
        <v>2651.3164000000002</v>
      </c>
      <c r="W387" s="307">
        <f t="shared" si="141"/>
        <v>2277.6525999999999</v>
      </c>
      <c r="X387" s="307">
        <f t="shared" si="141"/>
        <v>2320.9856</v>
      </c>
    </row>
    <row r="388" spans="2:24" ht="31.5" customHeight="1" outlineLevel="1" thickTop="1" thickBot="1" x14ac:dyDescent="0.3">
      <c r="B388" s="2">
        <v>351</v>
      </c>
      <c r="C388" s="2">
        <v>287</v>
      </c>
      <c r="D388" s="413" t="s">
        <v>916</v>
      </c>
      <c r="E388" s="285">
        <v>2.5</v>
      </c>
      <c r="F388" s="284">
        <v>217.36879999999999</v>
      </c>
      <c r="G388" s="284">
        <v>201.62710000000001</v>
      </c>
      <c r="H388" s="284">
        <v>163.14940000000001</v>
      </c>
      <c r="J388" s="340">
        <v>351</v>
      </c>
      <c r="K388" s="340">
        <v>287</v>
      </c>
      <c r="L388" s="329" t="str">
        <f>D379</f>
        <v>Калуський міськрайонний суд Івано-Франківської області</v>
      </c>
      <c r="M388" s="290">
        <f>E379</f>
        <v>6</v>
      </c>
      <c r="N388" s="291">
        <f>F379</f>
        <v>899.62919999999997</v>
      </c>
      <c r="O388" s="291">
        <f>G379</f>
        <v>877.70180000000005</v>
      </c>
      <c r="P388" s="291">
        <f>H379</f>
        <v>502.56889999999999</v>
      </c>
      <c r="R388" s="340">
        <v>202</v>
      </c>
      <c r="S388" s="340">
        <v>177</v>
      </c>
      <c r="T388" s="329" t="s">
        <v>241</v>
      </c>
      <c r="U388" s="307">
        <f t="shared" si="141"/>
        <v>6</v>
      </c>
      <c r="V388" s="307">
        <f t="shared" si="141"/>
        <v>899.62919999999997</v>
      </c>
      <c r="W388" s="307">
        <f t="shared" si="141"/>
        <v>877.70180000000005</v>
      </c>
      <c r="X388" s="307">
        <f t="shared" si="141"/>
        <v>502.56889999999999</v>
      </c>
    </row>
    <row r="389" spans="2:24" ht="31.5" customHeight="1" outlineLevel="1" thickTop="1" thickBot="1" x14ac:dyDescent="0.3">
      <c r="B389" s="396">
        <v>352</v>
      </c>
      <c r="C389" s="396">
        <v>288</v>
      </c>
      <c r="D389" s="414" t="s">
        <v>917</v>
      </c>
      <c r="E389" s="347">
        <v>1.3</v>
      </c>
      <c r="F389" s="346">
        <v>221.4436</v>
      </c>
      <c r="G389" s="346">
        <v>108.84569999999999</v>
      </c>
      <c r="H389" s="346">
        <v>289.78879999999998</v>
      </c>
      <c r="J389" s="437">
        <v>352</v>
      </c>
      <c r="K389" s="437">
        <v>288</v>
      </c>
      <c r="L389" s="343" t="str">
        <f>D381</f>
        <v>Коломийський міськрайонний суд Івано-Франківської області</v>
      </c>
      <c r="M389" s="417">
        <f>E381</f>
        <v>6.5</v>
      </c>
      <c r="N389" s="418">
        <f>F381</f>
        <v>1098.6018999999999</v>
      </c>
      <c r="O389" s="418">
        <f>G381</f>
        <v>1045.2094</v>
      </c>
      <c r="P389" s="418">
        <f>H381</f>
        <v>1168.4411</v>
      </c>
      <c r="R389" s="437">
        <v>203</v>
      </c>
      <c r="S389" s="437">
        <v>178</v>
      </c>
      <c r="T389" s="343" t="s">
        <v>242</v>
      </c>
      <c r="U389" s="439">
        <f t="shared" si="141"/>
        <v>6.5</v>
      </c>
      <c r="V389" s="439">
        <f t="shared" si="141"/>
        <v>1098.6018999999999</v>
      </c>
      <c r="W389" s="439">
        <f t="shared" si="141"/>
        <v>1045.2094</v>
      </c>
      <c r="X389" s="439">
        <f t="shared" si="141"/>
        <v>1168.4411</v>
      </c>
    </row>
    <row r="390" spans="2:24" ht="15.75" customHeight="1" outlineLevel="1" thickTop="1" x14ac:dyDescent="0.25">
      <c r="B390" s="302">
        <v>353</v>
      </c>
      <c r="C390" s="302">
        <v>289</v>
      </c>
      <c r="D390" s="419" t="s">
        <v>918</v>
      </c>
      <c r="E390" s="350">
        <v>3</v>
      </c>
      <c r="F390" s="327">
        <v>334.39260000000002</v>
      </c>
      <c r="G390" s="327">
        <v>257.46850000000001</v>
      </c>
      <c r="H390" s="327">
        <v>257.06880000000001</v>
      </c>
      <c r="J390" s="302">
        <v>353</v>
      </c>
      <c r="K390" s="302">
        <v>289</v>
      </c>
      <c r="L390" s="303" t="str">
        <f t="shared" ref="L390:P391" si="142">D390</f>
        <v>Баришівський районний суд Київської області</v>
      </c>
      <c r="M390" s="300">
        <f t="shared" si="142"/>
        <v>3</v>
      </c>
      <c r="N390" s="327">
        <f t="shared" si="142"/>
        <v>334.39260000000002</v>
      </c>
      <c r="O390" s="327">
        <f t="shared" si="142"/>
        <v>257.46850000000001</v>
      </c>
      <c r="P390" s="327">
        <f t="shared" si="142"/>
        <v>257.06880000000001</v>
      </c>
      <c r="R390" s="302">
        <v>204</v>
      </c>
      <c r="S390" s="302">
        <v>179</v>
      </c>
      <c r="T390" s="303" t="s">
        <v>248</v>
      </c>
      <c r="U390" s="300">
        <f>M390+M391+M392</f>
        <v>17</v>
      </c>
      <c r="V390" s="300">
        <f>N390+N391+N392</f>
        <v>2402.2606000000001</v>
      </c>
      <c r="W390" s="300">
        <f>O390+O391+O392</f>
        <v>2144.0781999999999</v>
      </c>
      <c r="X390" s="300">
        <f>P390+P391+P392</f>
        <v>1818.3913</v>
      </c>
    </row>
    <row r="391" spans="2:24" ht="15.75" customHeight="1" outlineLevel="1" x14ac:dyDescent="0.25">
      <c r="B391" s="2">
        <v>354</v>
      </c>
      <c r="C391" s="2">
        <v>290</v>
      </c>
      <c r="D391" s="413" t="s">
        <v>919</v>
      </c>
      <c r="E391" s="285">
        <v>4</v>
      </c>
      <c r="F391" s="284">
        <v>166.14250000000001</v>
      </c>
      <c r="G391" s="284">
        <v>152.08500000000001</v>
      </c>
      <c r="H391" s="284">
        <v>137.32140000000001</v>
      </c>
      <c r="J391" s="2">
        <v>354</v>
      </c>
      <c r="K391" s="2">
        <v>290</v>
      </c>
      <c r="L391" s="295" t="str">
        <f t="shared" si="142"/>
        <v>Березанський міський суд Київської області</v>
      </c>
      <c r="M391" s="300">
        <f t="shared" si="142"/>
        <v>4</v>
      </c>
      <c r="N391" s="284">
        <f t="shared" si="142"/>
        <v>166.14250000000001</v>
      </c>
      <c r="O391" s="284">
        <f t="shared" si="142"/>
        <v>152.08500000000001</v>
      </c>
      <c r="P391" s="284">
        <f t="shared" si="142"/>
        <v>137.32140000000001</v>
      </c>
      <c r="R391" s="2"/>
      <c r="S391" s="2"/>
      <c r="T391" s="363"/>
      <c r="U391" s="217"/>
      <c r="V391" s="217"/>
      <c r="W391" s="217"/>
      <c r="X391" s="217"/>
    </row>
    <row r="392" spans="2:24" ht="30.75" customHeight="1" outlineLevel="1" thickBot="1" x14ac:dyDescent="0.3">
      <c r="B392" s="2">
        <v>355</v>
      </c>
      <c r="C392" s="2">
        <v>291</v>
      </c>
      <c r="D392" s="413" t="s">
        <v>921</v>
      </c>
      <c r="E392" s="285">
        <v>14</v>
      </c>
      <c r="F392" s="284">
        <v>3091.9674</v>
      </c>
      <c r="G392" s="284">
        <v>2577.35</v>
      </c>
      <c r="H392" s="284">
        <v>2793.7863000000002</v>
      </c>
      <c r="J392" s="287">
        <v>355</v>
      </c>
      <c r="K392" s="287">
        <v>291</v>
      </c>
      <c r="L392" s="329" t="str">
        <f>D394</f>
        <v>Бориспільський міськрайонний суд Київської області</v>
      </c>
      <c r="M392" s="307">
        <f>E394</f>
        <v>10</v>
      </c>
      <c r="N392" s="330">
        <f>F394</f>
        <v>1901.7255</v>
      </c>
      <c r="O392" s="330">
        <f>G394</f>
        <v>1734.5246999999999</v>
      </c>
      <c r="P392" s="330">
        <f>H394</f>
        <v>1424.0011</v>
      </c>
      <c r="R392" s="287"/>
      <c r="S392" s="287"/>
      <c r="T392" s="406"/>
      <c r="U392" s="310"/>
      <c r="V392" s="310"/>
      <c r="W392" s="310"/>
      <c r="X392" s="310"/>
    </row>
    <row r="393" spans="2:24" ht="30" customHeight="1" outlineLevel="1" thickTop="1" x14ac:dyDescent="0.25">
      <c r="B393" s="2">
        <v>356</v>
      </c>
      <c r="C393" s="2">
        <v>292</v>
      </c>
      <c r="D393" s="413" t="s">
        <v>922</v>
      </c>
      <c r="E393" s="285">
        <v>3</v>
      </c>
      <c r="F393" s="284">
        <v>400.72770000000003</v>
      </c>
      <c r="G393" s="284">
        <v>325.5043</v>
      </c>
      <c r="H393" s="284">
        <v>344.90109999999999</v>
      </c>
      <c r="J393" s="302">
        <v>356</v>
      </c>
      <c r="K393" s="302">
        <v>292</v>
      </c>
      <c r="L393" s="303" t="str">
        <f>D396</f>
        <v>Броварський міськрайонний суд Київської області</v>
      </c>
      <c r="M393" s="300">
        <f>E396</f>
        <v>11</v>
      </c>
      <c r="N393" s="301">
        <f>F396</f>
        <v>2181.8330999999998</v>
      </c>
      <c r="O393" s="301">
        <f>G396</f>
        <v>1852.7583999999999</v>
      </c>
      <c r="P393" s="301">
        <f>H396</f>
        <v>1997.5895</v>
      </c>
      <c r="R393" s="302">
        <v>205</v>
      </c>
      <c r="S393" s="302">
        <v>180</v>
      </c>
      <c r="T393" s="303" t="s">
        <v>249</v>
      </c>
      <c r="U393" s="300">
        <f>M393+M394</f>
        <v>13</v>
      </c>
      <c r="V393" s="300">
        <f>N393+N394</f>
        <v>2391.3595</v>
      </c>
      <c r="W393" s="300">
        <f>O393+O394</f>
        <v>2060.6822999999999</v>
      </c>
      <c r="X393" s="300">
        <f>P393+P394</f>
        <v>2055.9378000000002</v>
      </c>
    </row>
    <row r="394" spans="2:24" ht="30.75" customHeight="1" outlineLevel="1" thickBot="1" x14ac:dyDescent="0.3">
      <c r="B394" s="2">
        <v>357</v>
      </c>
      <c r="C394" s="2">
        <v>293</v>
      </c>
      <c r="D394" s="413" t="s">
        <v>923</v>
      </c>
      <c r="E394" s="285">
        <v>10</v>
      </c>
      <c r="F394" s="284">
        <v>1901.7255</v>
      </c>
      <c r="G394" s="284">
        <v>1734.5246999999999</v>
      </c>
      <c r="H394" s="284">
        <v>1424.0011</v>
      </c>
      <c r="J394" s="287">
        <v>357</v>
      </c>
      <c r="K394" s="287">
        <v>293</v>
      </c>
      <c r="L394" s="329" t="str">
        <f>D412</f>
        <v>Славутицький міський суд Київської області</v>
      </c>
      <c r="M394" s="307">
        <f>E412</f>
        <v>2</v>
      </c>
      <c r="N394" s="330">
        <f>F412</f>
        <v>209.5264</v>
      </c>
      <c r="O394" s="330">
        <f>G412</f>
        <v>207.9239</v>
      </c>
      <c r="P394" s="330">
        <f>H412</f>
        <v>58.348300000000002</v>
      </c>
      <c r="R394" s="287"/>
      <c r="S394" s="287"/>
      <c r="T394" s="312"/>
      <c r="U394" s="310"/>
      <c r="V394" s="310"/>
      <c r="W394" s="310"/>
      <c r="X394" s="310"/>
    </row>
    <row r="395" spans="2:24" ht="15" customHeight="1" outlineLevel="1" thickTop="1" x14ac:dyDescent="0.25">
      <c r="B395" s="2">
        <v>358</v>
      </c>
      <c r="C395" s="2">
        <v>294</v>
      </c>
      <c r="D395" s="413" t="s">
        <v>924</v>
      </c>
      <c r="E395" s="285">
        <v>4</v>
      </c>
      <c r="F395" s="284">
        <v>572.65729999999996</v>
      </c>
      <c r="G395" s="284">
        <v>496.44310000000002</v>
      </c>
      <c r="H395" s="284">
        <v>444.70740000000001</v>
      </c>
      <c r="J395" s="302">
        <v>358</v>
      </c>
      <c r="K395" s="302">
        <v>294</v>
      </c>
      <c r="L395" s="303" t="str">
        <f>D398</f>
        <v>Вишгородський районний суд Київської області</v>
      </c>
      <c r="M395" s="300">
        <f>E398</f>
        <v>6</v>
      </c>
      <c r="N395" s="301">
        <f>F398</f>
        <v>1056.6355000000001</v>
      </c>
      <c r="O395" s="301">
        <f>G398</f>
        <v>748.49890000000005</v>
      </c>
      <c r="P395" s="301">
        <f>H398</f>
        <v>1323.394</v>
      </c>
      <c r="R395" s="302">
        <v>206</v>
      </c>
      <c r="S395" s="302">
        <v>181</v>
      </c>
      <c r="T395" s="303" t="s">
        <v>251</v>
      </c>
      <c r="U395" s="300">
        <f>M395+M396</f>
        <v>11</v>
      </c>
      <c r="V395" s="300">
        <f>N395+N396</f>
        <v>1593.7840000000001</v>
      </c>
      <c r="W395" s="300">
        <f>O395+O396</f>
        <v>1220.4740999999999</v>
      </c>
      <c r="X395" s="300">
        <f>P395+P396</f>
        <v>1644.4499000000001</v>
      </c>
    </row>
    <row r="396" spans="2:24" ht="15.75" customHeight="1" outlineLevel="1" thickBot="1" x14ac:dyDescent="0.3">
      <c r="B396" s="2">
        <v>359</v>
      </c>
      <c r="C396" s="2">
        <v>295</v>
      </c>
      <c r="D396" s="413" t="s">
        <v>925</v>
      </c>
      <c r="E396" s="285">
        <v>11</v>
      </c>
      <c r="F396" s="284">
        <v>2181.8330999999998</v>
      </c>
      <c r="G396" s="284">
        <v>1852.7583999999999</v>
      </c>
      <c r="H396" s="284">
        <v>1997.5895</v>
      </c>
      <c r="J396" s="287">
        <v>359</v>
      </c>
      <c r="K396" s="287">
        <v>295</v>
      </c>
      <c r="L396" s="329" t="str">
        <f>D401</f>
        <v>Іванківський районний суд Київської області</v>
      </c>
      <c r="M396" s="307">
        <f>E401</f>
        <v>5</v>
      </c>
      <c r="N396" s="330">
        <f>F401</f>
        <v>537.14850000000001</v>
      </c>
      <c r="O396" s="330">
        <f>G401</f>
        <v>471.97519999999997</v>
      </c>
      <c r="P396" s="330">
        <f>H401</f>
        <v>321.05590000000001</v>
      </c>
      <c r="R396" s="287"/>
      <c r="S396" s="287"/>
      <c r="T396" s="312"/>
      <c r="U396" s="310"/>
      <c r="V396" s="310"/>
      <c r="W396" s="310"/>
      <c r="X396" s="310"/>
    </row>
    <row r="397" spans="2:24" ht="15.75" customHeight="1" outlineLevel="1" thickTop="1" x14ac:dyDescent="0.25">
      <c r="B397" s="2">
        <v>360</v>
      </c>
      <c r="C397" s="2">
        <v>296</v>
      </c>
      <c r="D397" s="413" t="s">
        <v>927</v>
      </c>
      <c r="E397" s="285">
        <v>6</v>
      </c>
      <c r="F397" s="284">
        <v>1348.3596</v>
      </c>
      <c r="G397" s="284">
        <v>1149.4655</v>
      </c>
      <c r="H397" s="284">
        <v>1429.4259</v>
      </c>
      <c r="J397" s="302">
        <v>360</v>
      </c>
      <c r="K397" s="302">
        <v>296</v>
      </c>
      <c r="L397" s="303" t="str">
        <f>D395</f>
        <v>Бородянський районний суд Київської області</v>
      </c>
      <c r="M397" s="300">
        <f>E395</f>
        <v>4</v>
      </c>
      <c r="N397" s="301">
        <f>F395</f>
        <v>572.65729999999996</v>
      </c>
      <c r="O397" s="301">
        <f>G395</f>
        <v>496.44310000000002</v>
      </c>
      <c r="P397" s="301">
        <f>H395</f>
        <v>444.70740000000001</v>
      </c>
      <c r="R397" s="302">
        <v>207</v>
      </c>
      <c r="S397" s="302">
        <v>182</v>
      </c>
      <c r="T397" s="303" t="s">
        <v>252</v>
      </c>
      <c r="U397" s="300">
        <f>M397+M398+M399</f>
        <v>15</v>
      </c>
      <c r="V397" s="300">
        <f>N397+N398+N399</f>
        <v>2766.3498</v>
      </c>
      <c r="W397" s="300">
        <f>O397+O398+O399</f>
        <v>2275.7919000000002</v>
      </c>
      <c r="X397" s="300">
        <f>P397+P398+P399</f>
        <v>3272.2667000000001</v>
      </c>
    </row>
    <row r="398" spans="2:24" ht="15" customHeight="1" outlineLevel="1" x14ac:dyDescent="0.25">
      <c r="B398" s="2">
        <v>361</v>
      </c>
      <c r="C398" s="2">
        <v>297</v>
      </c>
      <c r="D398" s="413" t="s">
        <v>928</v>
      </c>
      <c r="E398" s="285">
        <v>6</v>
      </c>
      <c r="F398" s="284">
        <v>1056.6355000000001</v>
      </c>
      <c r="G398" s="284">
        <v>748.49890000000005</v>
      </c>
      <c r="H398" s="284">
        <v>1323.394</v>
      </c>
      <c r="J398" s="2">
        <v>361</v>
      </c>
      <c r="K398" s="2">
        <v>297</v>
      </c>
      <c r="L398" s="295" t="str">
        <f>D402</f>
        <v>Ірпінський міський суд Київської області</v>
      </c>
      <c r="M398" s="286">
        <f>E402</f>
        <v>8</v>
      </c>
      <c r="N398" s="284">
        <f>F402</f>
        <v>1603.2286999999999</v>
      </c>
      <c r="O398" s="284">
        <f>G402</f>
        <v>1334.8705</v>
      </c>
      <c r="P398" s="284">
        <f>H402</f>
        <v>2236.9762000000001</v>
      </c>
      <c r="R398" s="2"/>
      <c r="S398" s="2"/>
      <c r="T398" s="363"/>
      <c r="U398" s="217"/>
      <c r="V398" s="217"/>
      <c r="W398" s="217"/>
      <c r="X398" s="217"/>
    </row>
    <row r="399" spans="2:24" ht="15.75" customHeight="1" outlineLevel="1" thickBot="1" x14ac:dyDescent="0.3">
      <c r="B399" s="2">
        <v>362</v>
      </c>
      <c r="C399" s="2">
        <v>298</v>
      </c>
      <c r="D399" s="413" t="s">
        <v>929</v>
      </c>
      <c r="E399" s="285">
        <v>3</v>
      </c>
      <c r="F399" s="284">
        <v>209.1651</v>
      </c>
      <c r="G399" s="284">
        <v>179.9427</v>
      </c>
      <c r="H399" s="284">
        <v>113.62050000000001</v>
      </c>
      <c r="J399" s="287">
        <v>362</v>
      </c>
      <c r="K399" s="287">
        <v>298</v>
      </c>
      <c r="L399" s="329" t="str">
        <f>D405</f>
        <v>Макарівський районний суд Київської області</v>
      </c>
      <c r="M399" s="307">
        <f>E405</f>
        <v>3</v>
      </c>
      <c r="N399" s="330">
        <f>F405</f>
        <v>590.46379999999999</v>
      </c>
      <c r="O399" s="330">
        <f>G405</f>
        <v>444.47829999999999</v>
      </c>
      <c r="P399" s="330">
        <f>H405</f>
        <v>590.58309999999994</v>
      </c>
      <c r="R399" s="287"/>
      <c r="S399" s="287"/>
      <c r="T399" s="406"/>
      <c r="U399" s="310"/>
      <c r="V399" s="310"/>
      <c r="W399" s="310"/>
      <c r="X399" s="310"/>
    </row>
    <row r="400" spans="2:24" ht="15" customHeight="1" outlineLevel="1" thickTop="1" x14ac:dyDescent="0.25">
      <c r="B400" s="2">
        <v>363</v>
      </c>
      <c r="C400" s="2">
        <v>299</v>
      </c>
      <c r="D400" s="413" t="s">
        <v>930</v>
      </c>
      <c r="E400" s="285">
        <v>3</v>
      </c>
      <c r="F400" s="284">
        <v>134.76240000000001</v>
      </c>
      <c r="G400" s="284">
        <v>106.7411</v>
      </c>
      <c r="H400" s="284">
        <v>112.437</v>
      </c>
      <c r="J400" s="302">
        <v>363</v>
      </c>
      <c r="K400" s="302">
        <v>299</v>
      </c>
      <c r="L400" s="303" t="str">
        <f>D403</f>
        <v>Кагарлицький районний суд Київської області</v>
      </c>
      <c r="M400" s="300">
        <f>E403</f>
        <v>4</v>
      </c>
      <c r="N400" s="301">
        <f>F403</f>
        <v>394.9819</v>
      </c>
      <c r="O400" s="301">
        <f>G403</f>
        <v>324.32400000000001</v>
      </c>
      <c r="P400" s="301">
        <f>H403</f>
        <v>374.42009999999999</v>
      </c>
      <c r="R400" s="302">
        <v>208</v>
      </c>
      <c r="S400" s="302">
        <v>183</v>
      </c>
      <c r="T400" s="303" t="s">
        <v>253</v>
      </c>
      <c r="U400" s="300">
        <f>M400+M401+M402</f>
        <v>9</v>
      </c>
      <c r="V400" s="300">
        <f>N400+N401+N402</f>
        <v>774.89880000000005</v>
      </c>
      <c r="W400" s="300">
        <f>O400+O401+O402</f>
        <v>647.05819999999994</v>
      </c>
      <c r="X400" s="300">
        <f>P400+P401+P402</f>
        <v>902.43269999999995</v>
      </c>
    </row>
    <row r="401" spans="2:24" ht="15" customHeight="1" outlineLevel="1" x14ac:dyDescent="0.25">
      <c r="B401" s="2">
        <v>364</v>
      </c>
      <c r="C401" s="2">
        <v>300</v>
      </c>
      <c r="D401" s="413" t="s">
        <v>931</v>
      </c>
      <c r="E401" s="285">
        <v>5</v>
      </c>
      <c r="F401" s="284">
        <v>537.14850000000001</v>
      </c>
      <c r="G401" s="284">
        <v>471.97519999999997</v>
      </c>
      <c r="H401" s="284">
        <v>321.05590000000001</v>
      </c>
      <c r="J401" s="2">
        <v>364</v>
      </c>
      <c r="K401" s="2">
        <v>300</v>
      </c>
      <c r="L401" s="295" t="str">
        <f>D406</f>
        <v>Миронівський районний суд Київської області</v>
      </c>
      <c r="M401" s="286">
        <f>E406</f>
        <v>3</v>
      </c>
      <c r="N401" s="284">
        <f>F406</f>
        <v>314.30040000000002</v>
      </c>
      <c r="O401" s="284">
        <f>G406</f>
        <v>274.65899999999999</v>
      </c>
      <c r="P401" s="284">
        <f>H406</f>
        <v>454.9033</v>
      </c>
      <c r="R401" s="2"/>
      <c r="S401" s="2"/>
      <c r="T401" s="363"/>
      <c r="U401" s="217"/>
      <c r="V401" s="217"/>
      <c r="W401" s="217"/>
      <c r="X401" s="217"/>
    </row>
    <row r="402" spans="2:24" ht="15.75" customHeight="1" outlineLevel="1" thickBot="1" x14ac:dyDescent="0.3">
      <c r="B402" s="2">
        <v>365</v>
      </c>
      <c r="C402" s="2">
        <v>301</v>
      </c>
      <c r="D402" s="413" t="s">
        <v>932</v>
      </c>
      <c r="E402" s="285">
        <v>8</v>
      </c>
      <c r="F402" s="284">
        <v>1603.2286999999999</v>
      </c>
      <c r="G402" s="284">
        <v>1334.8705</v>
      </c>
      <c r="H402" s="284">
        <v>2236.9762000000001</v>
      </c>
      <c r="J402" s="287">
        <v>365</v>
      </c>
      <c r="K402" s="287">
        <v>301</v>
      </c>
      <c r="L402" s="329" t="str">
        <f>D409</f>
        <v>Ржищевський міський суд Київської області</v>
      </c>
      <c r="M402" s="307">
        <f>E409</f>
        <v>2</v>
      </c>
      <c r="N402" s="330">
        <f>F409</f>
        <v>65.616500000000002</v>
      </c>
      <c r="O402" s="330">
        <f>G409</f>
        <v>48.075200000000002</v>
      </c>
      <c r="P402" s="330">
        <f>H409</f>
        <v>73.109300000000005</v>
      </c>
      <c r="R402" s="287"/>
      <c r="S402" s="287"/>
      <c r="T402" s="406"/>
      <c r="U402" s="310"/>
      <c r="V402" s="310"/>
      <c r="W402" s="310"/>
      <c r="X402" s="310"/>
    </row>
    <row r="403" spans="2:24" ht="15" customHeight="1" outlineLevel="1" thickTop="1" x14ac:dyDescent="0.25">
      <c r="B403" s="2">
        <v>366</v>
      </c>
      <c r="C403" s="2">
        <v>302</v>
      </c>
      <c r="D403" s="413" t="s">
        <v>933</v>
      </c>
      <c r="E403" s="285">
        <v>4</v>
      </c>
      <c r="F403" s="284">
        <v>394.9819</v>
      </c>
      <c r="G403" s="284">
        <v>324.32400000000001</v>
      </c>
      <c r="H403" s="284">
        <v>374.42009999999999</v>
      </c>
      <c r="J403" s="302">
        <v>366</v>
      </c>
      <c r="K403" s="302">
        <v>302</v>
      </c>
      <c r="L403" s="303" t="str">
        <f>D399</f>
        <v>Володарський районний суд Київської області</v>
      </c>
      <c r="M403" s="300">
        <f>E399</f>
        <v>3</v>
      </c>
      <c r="N403" s="301">
        <f>F399</f>
        <v>209.1651</v>
      </c>
      <c r="O403" s="301">
        <f>G399</f>
        <v>179.9427</v>
      </c>
      <c r="P403" s="301">
        <f>H399</f>
        <v>113.62050000000001</v>
      </c>
      <c r="R403" s="302">
        <v>209</v>
      </c>
      <c r="S403" s="302">
        <v>184</v>
      </c>
      <c r="T403" s="303" t="s">
        <v>257</v>
      </c>
      <c r="U403" s="300">
        <f>M403+M404+M405</f>
        <v>7</v>
      </c>
      <c r="V403" s="300">
        <f>N403+N404+N405</f>
        <v>1078.5092999999999</v>
      </c>
      <c r="W403" s="300">
        <f>O403+O404+O405</f>
        <v>834.16899999999998</v>
      </c>
      <c r="X403" s="300">
        <f>P403+P404+P405</f>
        <v>826.12720000000002</v>
      </c>
    </row>
    <row r="404" spans="2:24" ht="30" customHeight="1" outlineLevel="1" x14ac:dyDescent="0.25">
      <c r="B404" s="2">
        <v>367</v>
      </c>
      <c r="C404" s="2">
        <v>303</v>
      </c>
      <c r="D404" s="413" t="s">
        <v>934</v>
      </c>
      <c r="E404" s="285">
        <v>7.2</v>
      </c>
      <c r="F404" s="284">
        <v>3185.1125999999999</v>
      </c>
      <c r="G404" s="284">
        <v>2221.5036</v>
      </c>
      <c r="H404" s="284">
        <v>3421.0659000000001</v>
      </c>
      <c r="J404" s="2">
        <v>367</v>
      </c>
      <c r="K404" s="2">
        <v>303</v>
      </c>
      <c r="L404" s="295" t="str">
        <f>D411</f>
        <v>Сквирський районний суд Київської області</v>
      </c>
      <c r="M404" s="286">
        <f>E411</f>
        <v>3</v>
      </c>
      <c r="N404" s="284">
        <f>F411</f>
        <v>587.56690000000003</v>
      </c>
      <c r="O404" s="284">
        <f>G411</f>
        <v>427.32279999999997</v>
      </c>
      <c r="P404" s="284">
        <f>H411</f>
        <v>512.64970000000005</v>
      </c>
      <c r="R404" s="2"/>
      <c r="S404" s="2"/>
      <c r="T404" s="363"/>
      <c r="U404" s="217"/>
      <c r="V404" s="217"/>
      <c r="W404" s="217"/>
      <c r="X404" s="217"/>
    </row>
    <row r="405" spans="2:24" ht="15.75" customHeight="1" outlineLevel="1" thickBot="1" x14ac:dyDescent="0.3">
      <c r="B405" s="2">
        <v>368</v>
      </c>
      <c r="C405" s="2">
        <v>304</v>
      </c>
      <c r="D405" s="413" t="s">
        <v>935</v>
      </c>
      <c r="E405" s="285">
        <v>3</v>
      </c>
      <c r="F405" s="284">
        <v>590.46379999999999</v>
      </c>
      <c r="G405" s="284">
        <v>444.47829999999999</v>
      </c>
      <c r="H405" s="284">
        <v>590.58309999999994</v>
      </c>
      <c r="J405" s="287">
        <v>368</v>
      </c>
      <c r="K405" s="287">
        <v>304</v>
      </c>
      <c r="L405" s="329" t="str">
        <f>D415</f>
        <v>Тетіївський районний суд Київської області</v>
      </c>
      <c r="M405" s="307">
        <f>E415</f>
        <v>1</v>
      </c>
      <c r="N405" s="330">
        <f>F415</f>
        <v>281.77730000000003</v>
      </c>
      <c r="O405" s="330">
        <f>G415</f>
        <v>226.90350000000001</v>
      </c>
      <c r="P405" s="330">
        <f>H415</f>
        <v>199.857</v>
      </c>
      <c r="R405" s="287"/>
      <c r="S405" s="287"/>
      <c r="T405" s="406"/>
      <c r="U405" s="310"/>
      <c r="V405" s="310"/>
      <c r="W405" s="310"/>
      <c r="X405" s="310"/>
    </row>
    <row r="406" spans="2:24" ht="15" customHeight="1" outlineLevel="1" thickTop="1" x14ac:dyDescent="0.25">
      <c r="B406" s="2">
        <v>369</v>
      </c>
      <c r="C406" s="2">
        <v>305</v>
      </c>
      <c r="D406" s="413" t="s">
        <v>936</v>
      </c>
      <c r="E406" s="285">
        <v>3</v>
      </c>
      <c r="F406" s="284">
        <v>314.30040000000002</v>
      </c>
      <c r="G406" s="284">
        <v>274.65899999999999</v>
      </c>
      <c r="H406" s="284">
        <v>454.9033</v>
      </c>
      <c r="J406" s="302">
        <v>369</v>
      </c>
      <c r="K406" s="302">
        <v>305</v>
      </c>
      <c r="L406" s="303" t="str">
        <f>D393</f>
        <v>Богуславський районний суд Київської області</v>
      </c>
      <c r="M406" s="300">
        <f>E393</f>
        <v>3</v>
      </c>
      <c r="N406" s="301">
        <f>F393</f>
        <v>400.72770000000003</v>
      </c>
      <c r="O406" s="301">
        <f>G393</f>
        <v>325.5043</v>
      </c>
      <c r="P406" s="301">
        <f>H393</f>
        <v>344.90109999999999</v>
      </c>
      <c r="R406" s="302">
        <v>210</v>
      </c>
      <c r="S406" s="302">
        <v>185</v>
      </c>
      <c r="T406" s="303" t="s">
        <v>258</v>
      </c>
      <c r="U406" s="300">
        <f>M406+M407+M408+M409</f>
        <v>7.7</v>
      </c>
      <c r="V406" s="300">
        <f>N406+N407+N408+N409</f>
        <v>1340.1902</v>
      </c>
      <c r="W406" s="300">
        <f>O406+O407+O408+O409</f>
        <v>1090.4757</v>
      </c>
      <c r="X406" s="300">
        <f>P406+P407+P408+P409</f>
        <v>999.77420000000006</v>
      </c>
    </row>
    <row r="407" spans="2:24" ht="15" customHeight="1" outlineLevel="1" x14ac:dyDescent="0.25">
      <c r="B407" s="2">
        <v>370</v>
      </c>
      <c r="C407" s="2">
        <v>306</v>
      </c>
      <c r="D407" s="413" t="s">
        <v>937</v>
      </c>
      <c r="E407" s="285">
        <v>7</v>
      </c>
      <c r="F407" s="284">
        <v>1208.5432000000001</v>
      </c>
      <c r="G407" s="284">
        <v>1146.375</v>
      </c>
      <c r="H407" s="284">
        <v>711.38160000000005</v>
      </c>
      <c r="J407" s="2">
        <v>370</v>
      </c>
      <c r="K407" s="2">
        <v>306</v>
      </c>
      <c r="L407" s="295" t="str">
        <f>D410</f>
        <v>Рокитнянський районний суд Київської області</v>
      </c>
      <c r="M407" s="286">
        <f>E410</f>
        <v>0.5</v>
      </c>
      <c r="N407" s="284">
        <f>F410</f>
        <v>267.20909999999998</v>
      </c>
      <c r="O407" s="284">
        <f>G410</f>
        <v>216.23480000000001</v>
      </c>
      <c r="P407" s="284">
        <f>H410</f>
        <v>239.50800000000001</v>
      </c>
      <c r="R407" s="2"/>
      <c r="S407" s="2"/>
      <c r="T407" s="363"/>
      <c r="U407" s="217"/>
      <c r="V407" s="217"/>
      <c r="W407" s="217"/>
      <c r="X407" s="217"/>
    </row>
    <row r="408" spans="2:24" ht="30" customHeight="1" outlineLevel="1" x14ac:dyDescent="0.25">
      <c r="B408" s="2">
        <v>371</v>
      </c>
      <c r="C408" s="2">
        <v>307</v>
      </c>
      <c r="D408" s="413" t="s">
        <v>938</v>
      </c>
      <c r="E408" s="285">
        <v>5</v>
      </c>
      <c r="F408" s="284">
        <v>430.4545</v>
      </c>
      <c r="G408" s="284">
        <v>389.94650000000001</v>
      </c>
      <c r="H408" s="284">
        <v>332.75790000000001</v>
      </c>
      <c r="J408" s="2">
        <v>371</v>
      </c>
      <c r="K408" s="2">
        <v>307</v>
      </c>
      <c r="L408" s="295" t="str">
        <f t="shared" ref="L408:P409" si="143">D413</f>
        <v>Ставищенський районний суд Київської області</v>
      </c>
      <c r="M408" s="286">
        <f t="shared" si="143"/>
        <v>3</v>
      </c>
      <c r="N408" s="284">
        <f t="shared" si="143"/>
        <v>248.58760000000001</v>
      </c>
      <c r="O408" s="284">
        <f t="shared" si="143"/>
        <v>211.60120000000001</v>
      </c>
      <c r="P408" s="284">
        <f t="shared" si="143"/>
        <v>100.91970000000001</v>
      </c>
      <c r="R408" s="2"/>
      <c r="S408" s="2"/>
      <c r="T408" s="363"/>
      <c r="U408" s="217"/>
      <c r="V408" s="217"/>
      <c r="W408" s="217"/>
      <c r="X408" s="217"/>
    </row>
    <row r="409" spans="2:24" ht="15.75" customHeight="1" outlineLevel="1" thickBot="1" x14ac:dyDescent="0.3">
      <c r="B409" s="2">
        <v>372</v>
      </c>
      <c r="C409" s="2">
        <v>308</v>
      </c>
      <c r="D409" s="413" t="s">
        <v>939</v>
      </c>
      <c r="E409" s="285">
        <v>2</v>
      </c>
      <c r="F409" s="284">
        <v>65.616500000000002</v>
      </c>
      <c r="G409" s="284">
        <v>48.075200000000002</v>
      </c>
      <c r="H409" s="284">
        <v>73.109300000000005</v>
      </c>
      <c r="J409" s="287">
        <v>372</v>
      </c>
      <c r="K409" s="287">
        <v>308</v>
      </c>
      <c r="L409" s="329" t="str">
        <f t="shared" si="143"/>
        <v>Таращанський районний суд Київської області</v>
      </c>
      <c r="M409" s="307">
        <f t="shared" si="143"/>
        <v>1.2</v>
      </c>
      <c r="N409" s="330">
        <f t="shared" si="143"/>
        <v>423.66579999999999</v>
      </c>
      <c r="O409" s="330">
        <f t="shared" si="143"/>
        <v>337.1354</v>
      </c>
      <c r="P409" s="330">
        <f t="shared" si="143"/>
        <v>314.44540000000001</v>
      </c>
      <c r="R409" s="287"/>
      <c r="S409" s="287"/>
      <c r="T409" s="406"/>
      <c r="U409" s="310"/>
      <c r="V409" s="310"/>
      <c r="W409" s="310"/>
      <c r="X409" s="310"/>
    </row>
    <row r="410" spans="2:24" ht="15" customHeight="1" outlineLevel="1" thickTop="1" x14ac:dyDescent="0.25">
      <c r="B410" s="2">
        <v>373</v>
      </c>
      <c r="C410" s="2">
        <v>309</v>
      </c>
      <c r="D410" s="413" t="s">
        <v>940</v>
      </c>
      <c r="E410" s="285">
        <v>0.5</v>
      </c>
      <c r="F410" s="284">
        <v>267.20909999999998</v>
      </c>
      <c r="G410" s="284">
        <v>216.23480000000001</v>
      </c>
      <c r="H410" s="284">
        <v>239.50800000000001</v>
      </c>
      <c r="J410" s="302">
        <v>373</v>
      </c>
      <c r="K410" s="302">
        <v>309</v>
      </c>
      <c r="L410" s="303" t="str">
        <f>D400</f>
        <v>Згурівський районний суд Київської області</v>
      </c>
      <c r="M410" s="300">
        <f>E400</f>
        <v>3</v>
      </c>
      <c r="N410" s="301">
        <f>F400</f>
        <v>134.76240000000001</v>
      </c>
      <c r="O410" s="301">
        <f>G400</f>
        <v>106.7411</v>
      </c>
      <c r="P410" s="301">
        <f>H400</f>
        <v>112.437</v>
      </c>
      <c r="R410" s="302">
        <v>211</v>
      </c>
      <c r="S410" s="302">
        <v>186</v>
      </c>
      <c r="T410" s="303" t="s">
        <v>260</v>
      </c>
      <c r="U410" s="300">
        <f>M410+M411</f>
        <v>6</v>
      </c>
      <c r="V410" s="300">
        <f>N410+N411</f>
        <v>464.05279999999999</v>
      </c>
      <c r="W410" s="300">
        <f>O410+O411</f>
        <v>433.8254</v>
      </c>
      <c r="X410" s="300">
        <f>P410+P411</f>
        <v>435.24380000000002</v>
      </c>
    </row>
    <row r="411" spans="2:24" ht="15.75" customHeight="1" outlineLevel="1" thickBot="1" x14ac:dyDescent="0.3">
      <c r="B411" s="2">
        <v>374</v>
      </c>
      <c r="C411" s="2">
        <v>310</v>
      </c>
      <c r="D411" s="413" t="s">
        <v>941</v>
      </c>
      <c r="E411" s="285">
        <v>3</v>
      </c>
      <c r="F411" s="284">
        <v>587.56690000000003</v>
      </c>
      <c r="G411" s="284">
        <v>427.32279999999997</v>
      </c>
      <c r="H411" s="284">
        <v>512.64970000000005</v>
      </c>
      <c r="J411" s="287">
        <v>374</v>
      </c>
      <c r="K411" s="287">
        <v>310</v>
      </c>
      <c r="L411" s="329" t="str">
        <f>D417</f>
        <v>Яготинський районний суд Київської області</v>
      </c>
      <c r="M411" s="307">
        <f>E417</f>
        <v>3</v>
      </c>
      <c r="N411" s="330">
        <f>F417</f>
        <v>329.29039999999998</v>
      </c>
      <c r="O411" s="330">
        <f>G417</f>
        <v>327.08429999999998</v>
      </c>
      <c r="P411" s="330">
        <f>H417</f>
        <v>322.80680000000001</v>
      </c>
      <c r="R411" s="287"/>
      <c r="S411" s="287"/>
      <c r="T411" s="312"/>
      <c r="U411" s="310"/>
      <c r="V411" s="310"/>
      <c r="W411" s="310"/>
      <c r="X411" s="310"/>
    </row>
    <row r="412" spans="2:24" ht="30.75" customHeight="1" outlineLevel="1" thickTop="1" thickBot="1" x14ac:dyDescent="0.3">
      <c r="B412" s="2">
        <v>375</v>
      </c>
      <c r="C412" s="2">
        <v>311</v>
      </c>
      <c r="D412" s="413" t="s">
        <v>942</v>
      </c>
      <c r="E412" s="285">
        <v>2</v>
      </c>
      <c r="F412" s="284">
        <v>209.5264</v>
      </c>
      <c r="G412" s="284">
        <v>207.9239</v>
      </c>
      <c r="H412" s="284">
        <v>58.348300000000002</v>
      </c>
      <c r="J412" s="287">
        <v>375</v>
      </c>
      <c r="K412" s="287">
        <v>311</v>
      </c>
      <c r="L412" s="293" t="str">
        <f>D392</f>
        <v>Білоцерківський міськрайонний суд Київської області</v>
      </c>
      <c r="M412" s="290">
        <f>E392</f>
        <v>14</v>
      </c>
      <c r="N412" s="291">
        <f>F392</f>
        <v>3091.9674</v>
      </c>
      <c r="O412" s="291">
        <f>G392</f>
        <v>2577.35</v>
      </c>
      <c r="P412" s="291">
        <f>H392</f>
        <v>2793.7863000000002</v>
      </c>
      <c r="R412" s="287">
        <v>212</v>
      </c>
      <c r="S412" s="287">
        <v>187</v>
      </c>
      <c r="T412" s="293" t="s">
        <v>247</v>
      </c>
      <c r="U412" s="290">
        <f t="shared" ref="U412:X417" si="144">M412</f>
        <v>14</v>
      </c>
      <c r="V412" s="290">
        <f t="shared" si="144"/>
        <v>3091.9674</v>
      </c>
      <c r="W412" s="290">
        <f t="shared" si="144"/>
        <v>2577.35</v>
      </c>
      <c r="X412" s="290">
        <f t="shared" si="144"/>
        <v>2793.7863000000002</v>
      </c>
    </row>
    <row r="413" spans="2:24" ht="30.75" customHeight="1" outlineLevel="1" thickTop="1" thickBot="1" x14ac:dyDescent="0.3">
      <c r="B413" s="2">
        <v>376</v>
      </c>
      <c r="C413" s="2">
        <v>312</v>
      </c>
      <c r="D413" s="413" t="s">
        <v>943</v>
      </c>
      <c r="E413" s="285">
        <v>3</v>
      </c>
      <c r="F413" s="284">
        <v>248.58760000000001</v>
      </c>
      <c r="G413" s="284">
        <v>211.60120000000001</v>
      </c>
      <c r="H413" s="284">
        <v>100.91970000000001</v>
      </c>
      <c r="J413" s="287">
        <v>376</v>
      </c>
      <c r="K413" s="287">
        <v>312</v>
      </c>
      <c r="L413" s="293" t="str">
        <f>D397</f>
        <v>Васильківський міськрайонний суд Київської області</v>
      </c>
      <c r="M413" s="290">
        <f>E397</f>
        <v>6</v>
      </c>
      <c r="N413" s="291">
        <f>F397</f>
        <v>1348.3596</v>
      </c>
      <c r="O413" s="291">
        <f>G397</f>
        <v>1149.4655</v>
      </c>
      <c r="P413" s="291">
        <f>H397</f>
        <v>1429.4259</v>
      </c>
      <c r="R413" s="287">
        <v>213</v>
      </c>
      <c r="S413" s="287">
        <v>188</v>
      </c>
      <c r="T413" s="293" t="s">
        <v>720</v>
      </c>
      <c r="U413" s="290">
        <f t="shared" si="144"/>
        <v>6</v>
      </c>
      <c r="V413" s="290">
        <f t="shared" si="144"/>
        <v>1348.3596</v>
      </c>
      <c r="W413" s="290">
        <f t="shared" si="144"/>
        <v>1149.4655</v>
      </c>
      <c r="X413" s="290">
        <f t="shared" si="144"/>
        <v>1429.4259</v>
      </c>
    </row>
    <row r="414" spans="2:24" ht="30.75" customHeight="1" outlineLevel="1" thickTop="1" thickBot="1" x14ac:dyDescent="0.3">
      <c r="B414" s="2">
        <v>377</v>
      </c>
      <c r="C414" s="2">
        <v>313</v>
      </c>
      <c r="D414" s="413" t="s">
        <v>944</v>
      </c>
      <c r="E414" s="285">
        <v>1.2</v>
      </c>
      <c r="F414" s="284">
        <v>423.66579999999999</v>
      </c>
      <c r="G414" s="284">
        <v>337.1354</v>
      </c>
      <c r="H414" s="284">
        <v>314.44540000000001</v>
      </c>
      <c r="J414" s="287">
        <v>377</v>
      </c>
      <c r="K414" s="287">
        <v>313</v>
      </c>
      <c r="L414" s="293" t="str">
        <f>D404</f>
        <v>Києво-Святошинський районний суд Київської області</v>
      </c>
      <c r="M414" s="290">
        <f>E404</f>
        <v>7.2</v>
      </c>
      <c r="N414" s="291">
        <f>F404</f>
        <v>3185.1125999999999</v>
      </c>
      <c r="O414" s="291">
        <f>G404</f>
        <v>2221.5036</v>
      </c>
      <c r="P414" s="291">
        <f>H404</f>
        <v>3421.0659000000001</v>
      </c>
      <c r="R414" s="287">
        <v>214</v>
      </c>
      <c r="S414" s="287">
        <v>189</v>
      </c>
      <c r="T414" s="293" t="s">
        <v>254</v>
      </c>
      <c r="U414" s="290">
        <f t="shared" si="144"/>
        <v>7.2</v>
      </c>
      <c r="V414" s="290">
        <f t="shared" si="144"/>
        <v>3185.1125999999999</v>
      </c>
      <c r="W414" s="290">
        <f t="shared" si="144"/>
        <v>2221.5036</v>
      </c>
      <c r="X414" s="290">
        <f t="shared" si="144"/>
        <v>3421.0659000000001</v>
      </c>
    </row>
    <row r="415" spans="2:24" ht="15.75" customHeight="1" outlineLevel="1" thickTop="1" thickBot="1" x14ac:dyDescent="0.3">
      <c r="B415" s="2">
        <v>378</v>
      </c>
      <c r="C415" s="2">
        <v>314</v>
      </c>
      <c r="D415" s="413" t="s">
        <v>945</v>
      </c>
      <c r="E415" s="285">
        <v>1</v>
      </c>
      <c r="F415" s="284">
        <v>281.77730000000003</v>
      </c>
      <c r="G415" s="284">
        <v>226.90350000000001</v>
      </c>
      <c r="H415" s="284">
        <v>199.857</v>
      </c>
      <c r="J415" s="287">
        <v>378</v>
      </c>
      <c r="K415" s="287">
        <v>314</v>
      </c>
      <c r="L415" s="293" t="str">
        <f t="shared" ref="L415:P416" si="145">D407</f>
        <v>Обухівський районний суд Київської області</v>
      </c>
      <c r="M415" s="290">
        <f t="shared" si="145"/>
        <v>7</v>
      </c>
      <c r="N415" s="291">
        <f t="shared" si="145"/>
        <v>1208.5432000000001</v>
      </c>
      <c r="O415" s="291">
        <f t="shared" si="145"/>
        <v>1146.375</v>
      </c>
      <c r="P415" s="291">
        <f t="shared" si="145"/>
        <v>711.38160000000005</v>
      </c>
      <c r="R415" s="287">
        <v>215</v>
      </c>
      <c r="S415" s="287">
        <v>190</v>
      </c>
      <c r="T415" s="293" t="s">
        <v>255</v>
      </c>
      <c r="U415" s="290">
        <f t="shared" si="144"/>
        <v>7</v>
      </c>
      <c r="V415" s="290">
        <f t="shared" si="144"/>
        <v>1208.5432000000001</v>
      </c>
      <c r="W415" s="290">
        <f t="shared" si="144"/>
        <v>1146.375</v>
      </c>
      <c r="X415" s="290">
        <f t="shared" si="144"/>
        <v>711.38160000000005</v>
      </c>
    </row>
    <row r="416" spans="2:24" ht="31.5" customHeight="1" outlineLevel="1" thickTop="1" thickBot="1" x14ac:dyDescent="0.3">
      <c r="B416" s="2">
        <v>379</v>
      </c>
      <c r="C416" s="2">
        <v>315</v>
      </c>
      <c r="D416" s="413" t="s">
        <v>946</v>
      </c>
      <c r="E416" s="285">
        <v>9.1</v>
      </c>
      <c r="F416" s="284">
        <v>848.11030000000005</v>
      </c>
      <c r="G416" s="284">
        <v>761.45910000000003</v>
      </c>
      <c r="H416" s="284">
        <v>620.84389999999996</v>
      </c>
      <c r="J416" s="287">
        <v>379</v>
      </c>
      <c r="K416" s="287">
        <v>315</v>
      </c>
      <c r="L416" s="297" t="str">
        <f t="shared" si="145"/>
        <v>Переяслав-Хмельницький міськрайонний суд Київської області</v>
      </c>
      <c r="M416" s="290">
        <f t="shared" si="145"/>
        <v>5</v>
      </c>
      <c r="N416" s="291">
        <f t="shared" si="145"/>
        <v>430.4545</v>
      </c>
      <c r="O416" s="291">
        <f t="shared" si="145"/>
        <v>389.94650000000001</v>
      </c>
      <c r="P416" s="291">
        <f t="shared" si="145"/>
        <v>332.75790000000001</v>
      </c>
      <c r="R416" s="287">
        <v>216</v>
      </c>
      <c r="S416" s="287">
        <v>191</v>
      </c>
      <c r="T416" s="297" t="s">
        <v>256</v>
      </c>
      <c r="U416" s="290">
        <f t="shared" si="144"/>
        <v>5</v>
      </c>
      <c r="V416" s="290">
        <f t="shared" si="144"/>
        <v>430.4545</v>
      </c>
      <c r="W416" s="290">
        <f t="shared" si="144"/>
        <v>389.94650000000001</v>
      </c>
      <c r="X416" s="290">
        <f t="shared" si="144"/>
        <v>332.75790000000001</v>
      </c>
    </row>
    <row r="417" spans="2:24" ht="31.5" customHeight="1" outlineLevel="1" thickTop="1" thickBot="1" x14ac:dyDescent="0.3">
      <c r="B417" s="396">
        <v>380</v>
      </c>
      <c r="C417" s="396">
        <v>316</v>
      </c>
      <c r="D417" s="414" t="s">
        <v>947</v>
      </c>
      <c r="E417" s="347">
        <v>3</v>
      </c>
      <c r="F417" s="346">
        <v>329.29039999999998</v>
      </c>
      <c r="G417" s="346">
        <v>327.08429999999998</v>
      </c>
      <c r="H417" s="346">
        <v>322.80680000000001</v>
      </c>
      <c r="J417" s="437">
        <v>380</v>
      </c>
      <c r="K417" s="437">
        <v>316</v>
      </c>
      <c r="L417" s="343" t="str">
        <f>D416</f>
        <v>Фастівський міськрайонний суд Київської області</v>
      </c>
      <c r="M417" s="417">
        <f>E416</f>
        <v>9.1</v>
      </c>
      <c r="N417" s="418">
        <f>F416</f>
        <v>848.11030000000005</v>
      </c>
      <c r="O417" s="418">
        <f>G416</f>
        <v>761.45910000000003</v>
      </c>
      <c r="P417" s="418">
        <f>H416</f>
        <v>620.84389999999996</v>
      </c>
      <c r="R417" s="437">
        <v>217</v>
      </c>
      <c r="S417" s="437">
        <v>192</v>
      </c>
      <c r="T417" s="343" t="s">
        <v>259</v>
      </c>
      <c r="U417" s="439">
        <f t="shared" si="144"/>
        <v>9.1</v>
      </c>
      <c r="V417" s="439">
        <f t="shared" si="144"/>
        <v>848.11030000000005</v>
      </c>
      <c r="W417" s="439">
        <f t="shared" si="144"/>
        <v>761.45910000000003</v>
      </c>
      <c r="X417" s="439">
        <f t="shared" si="144"/>
        <v>620.84389999999996</v>
      </c>
    </row>
    <row r="418" spans="2:24" ht="30.75" customHeight="1" outlineLevel="1" thickTop="1" x14ac:dyDescent="0.25">
      <c r="B418" s="302">
        <v>381</v>
      </c>
      <c r="C418" s="302">
        <v>317</v>
      </c>
      <c r="D418" s="419" t="s">
        <v>948</v>
      </c>
      <c r="E418" s="350">
        <v>3</v>
      </c>
      <c r="F418" s="301">
        <v>252.3638</v>
      </c>
      <c r="G418" s="301">
        <v>208.9888</v>
      </c>
      <c r="H418" s="301">
        <v>258.16719999999998</v>
      </c>
      <c r="J418" s="302">
        <v>381</v>
      </c>
      <c r="K418" s="302">
        <v>317</v>
      </c>
      <c r="L418" s="303" t="str">
        <f>D420</f>
        <v>Гайворонський районний суд Кіровоградської області</v>
      </c>
      <c r="M418" s="300">
        <f>E420</f>
        <v>1.9</v>
      </c>
      <c r="N418" s="301">
        <f>F420</f>
        <v>283.75229999999999</v>
      </c>
      <c r="O418" s="301">
        <f>G420</f>
        <v>255.8126</v>
      </c>
      <c r="P418" s="301">
        <f>H420</f>
        <v>279.04930000000002</v>
      </c>
      <c r="R418" s="302">
        <v>218</v>
      </c>
      <c r="S418" s="302">
        <v>193</v>
      </c>
      <c r="T418" s="303" t="s">
        <v>261</v>
      </c>
      <c r="U418" s="300">
        <f>M418+M419</f>
        <v>4.9000000000000004</v>
      </c>
      <c r="V418" s="300">
        <f>N418+N419</f>
        <v>514.84640000000002</v>
      </c>
      <c r="W418" s="300">
        <f>O418+O419</f>
        <v>458.11770000000001</v>
      </c>
      <c r="X418" s="300">
        <f>P418+P419</f>
        <v>489.53449999999998</v>
      </c>
    </row>
    <row r="419" spans="2:24" ht="30.75" customHeight="1" outlineLevel="1" thickBot="1" x14ac:dyDescent="0.3">
      <c r="B419" s="2">
        <v>382</v>
      </c>
      <c r="C419" s="2">
        <v>318</v>
      </c>
      <c r="D419" s="413" t="s">
        <v>949</v>
      </c>
      <c r="E419" s="285">
        <v>2</v>
      </c>
      <c r="F419" s="284">
        <v>108.9491</v>
      </c>
      <c r="G419" s="284">
        <v>80.839500000000001</v>
      </c>
      <c r="H419" s="284">
        <v>124.1508</v>
      </c>
      <c r="J419" s="287">
        <v>382</v>
      </c>
      <c r="K419" s="287">
        <v>318</v>
      </c>
      <c r="L419" s="329" t="str">
        <f>D439</f>
        <v>Ульяновський районний суд Кіровоградської області</v>
      </c>
      <c r="M419" s="307">
        <f>E439</f>
        <v>3</v>
      </c>
      <c r="N419" s="330">
        <f>F439</f>
        <v>231.0941</v>
      </c>
      <c r="O419" s="330">
        <f>G439</f>
        <v>202.30510000000001</v>
      </c>
      <c r="P419" s="330">
        <f>H439</f>
        <v>210.48519999999999</v>
      </c>
      <c r="R419" s="287"/>
      <c r="S419" s="287"/>
      <c r="T419" s="312"/>
      <c r="U419" s="310"/>
      <c r="V419" s="310"/>
      <c r="W419" s="310"/>
      <c r="X419" s="310"/>
    </row>
    <row r="420" spans="2:24" ht="30" customHeight="1" outlineLevel="1" thickTop="1" x14ac:dyDescent="0.25">
      <c r="B420" s="2">
        <v>383</v>
      </c>
      <c r="C420" s="2">
        <v>319</v>
      </c>
      <c r="D420" s="413" t="s">
        <v>950</v>
      </c>
      <c r="E420" s="285">
        <v>1.9</v>
      </c>
      <c r="F420" s="284">
        <v>283.75229999999999</v>
      </c>
      <c r="G420" s="284">
        <v>255.8126</v>
      </c>
      <c r="H420" s="284">
        <v>279.04930000000002</v>
      </c>
      <c r="J420" s="302">
        <v>383</v>
      </c>
      <c r="K420" s="302">
        <v>319</v>
      </c>
      <c r="L420" s="303" t="str">
        <f>D419</f>
        <v>Вільшанський районний суд Кіровоградської області</v>
      </c>
      <c r="M420" s="300">
        <f>E419</f>
        <v>2</v>
      </c>
      <c r="N420" s="301">
        <f>F419</f>
        <v>108.9491</v>
      </c>
      <c r="O420" s="301">
        <f>G419</f>
        <v>80.839500000000001</v>
      </c>
      <c r="P420" s="301">
        <f>H419</f>
        <v>124.1508</v>
      </c>
      <c r="R420" s="302">
        <v>219</v>
      </c>
      <c r="S420" s="302">
        <v>194</v>
      </c>
      <c r="T420" s="303" t="s">
        <v>262</v>
      </c>
      <c r="U420" s="300">
        <f>M420+M421+M422</f>
        <v>9</v>
      </c>
      <c r="V420" s="300">
        <f>N420+N421+N422</f>
        <v>572.3279</v>
      </c>
      <c r="W420" s="300">
        <f>O420+O421+O422</f>
        <v>423.96669999999995</v>
      </c>
      <c r="X420" s="300">
        <f>P420+P421+P422</f>
        <v>563.13920000000007</v>
      </c>
    </row>
    <row r="421" spans="2:24" ht="30" customHeight="1" outlineLevel="1" x14ac:dyDescent="0.25">
      <c r="B421" s="2">
        <v>384</v>
      </c>
      <c r="C421" s="2">
        <v>320</v>
      </c>
      <c r="D421" s="413" t="s">
        <v>951</v>
      </c>
      <c r="E421" s="285">
        <v>4</v>
      </c>
      <c r="F421" s="284">
        <v>233.6653</v>
      </c>
      <c r="G421" s="284">
        <v>176.72829999999999</v>
      </c>
      <c r="H421" s="284">
        <v>228.02940000000001</v>
      </c>
      <c r="J421" s="2">
        <v>384</v>
      </c>
      <c r="K421" s="2">
        <v>320</v>
      </c>
      <c r="L421" s="295" t="str">
        <f>D421</f>
        <v>Голованівський районний суд Кіровоградської області</v>
      </c>
      <c r="M421" s="286">
        <f>E421</f>
        <v>4</v>
      </c>
      <c r="N421" s="284">
        <f>F421</f>
        <v>233.6653</v>
      </c>
      <c r="O421" s="284">
        <f>G421</f>
        <v>176.72829999999999</v>
      </c>
      <c r="P421" s="284">
        <f>H421</f>
        <v>228.02940000000001</v>
      </c>
      <c r="R421" s="2"/>
      <c r="S421" s="2"/>
      <c r="T421" s="363"/>
      <c r="U421" s="217"/>
      <c r="V421" s="217"/>
      <c r="W421" s="217"/>
      <c r="X421" s="217"/>
    </row>
    <row r="422" spans="2:24" ht="30.75" customHeight="1" outlineLevel="1" thickBot="1" x14ac:dyDescent="0.3">
      <c r="B422" s="2">
        <v>385</v>
      </c>
      <c r="C422" s="2">
        <v>321</v>
      </c>
      <c r="D422" s="413" t="s">
        <v>952</v>
      </c>
      <c r="E422" s="285">
        <v>1</v>
      </c>
      <c r="F422" s="284">
        <v>274.15929999999997</v>
      </c>
      <c r="G422" s="284">
        <v>287.7002</v>
      </c>
      <c r="H422" s="284">
        <v>239.34200000000001</v>
      </c>
      <c r="J422" s="287">
        <v>385</v>
      </c>
      <c r="K422" s="287">
        <v>321</v>
      </c>
      <c r="L422" s="329" t="str">
        <f>D431</f>
        <v>Новоархангельський районний суд Кіровоградської області</v>
      </c>
      <c r="M422" s="307">
        <f>E431</f>
        <v>3</v>
      </c>
      <c r="N422" s="330">
        <f>F431</f>
        <v>229.71350000000001</v>
      </c>
      <c r="O422" s="330">
        <f>G431</f>
        <v>166.3989</v>
      </c>
      <c r="P422" s="330">
        <f>H431</f>
        <v>210.959</v>
      </c>
      <c r="R422" s="287"/>
      <c r="S422" s="287"/>
      <c r="T422" s="406"/>
      <c r="U422" s="310"/>
      <c r="V422" s="310"/>
      <c r="W422" s="310"/>
      <c r="X422" s="310"/>
    </row>
    <row r="423" spans="2:24" ht="30" customHeight="1" outlineLevel="1" thickTop="1" x14ac:dyDescent="0.25">
      <c r="B423" s="2">
        <v>386</v>
      </c>
      <c r="C423" s="2">
        <v>322</v>
      </c>
      <c r="D423" s="413" t="s">
        <v>953</v>
      </c>
      <c r="E423" s="285">
        <v>2.5</v>
      </c>
      <c r="F423" s="284">
        <v>326.62959999999998</v>
      </c>
      <c r="G423" s="284">
        <v>357.1558</v>
      </c>
      <c r="H423" s="284">
        <v>321.1028</v>
      </c>
      <c r="J423" s="302">
        <v>386</v>
      </c>
      <c r="K423" s="302">
        <v>322</v>
      </c>
      <c r="L423" s="303" t="str">
        <f>D423</f>
        <v>Долинський районний суд Кіровоградської області</v>
      </c>
      <c r="M423" s="300">
        <f>E423</f>
        <v>2.5</v>
      </c>
      <c r="N423" s="301">
        <f>F423</f>
        <v>326.62959999999998</v>
      </c>
      <c r="O423" s="301">
        <f>G423</f>
        <v>357.1558</v>
      </c>
      <c r="P423" s="301">
        <f>H423</f>
        <v>321.1028</v>
      </c>
      <c r="R423" s="302">
        <v>220</v>
      </c>
      <c r="S423" s="302">
        <v>195</v>
      </c>
      <c r="T423" s="303" t="s">
        <v>240</v>
      </c>
      <c r="U423" s="300">
        <f>M423+M424+M425</f>
        <v>5.5</v>
      </c>
      <c r="V423" s="300">
        <f>N423+N424+N425</f>
        <v>607.9212</v>
      </c>
      <c r="W423" s="300">
        <f>O423+O424+O425</f>
        <v>599.44049999999993</v>
      </c>
      <c r="X423" s="300">
        <f>P423+P424+P425</f>
        <v>630.42860000000007</v>
      </c>
    </row>
    <row r="424" spans="2:24" ht="30" customHeight="1" outlineLevel="1" x14ac:dyDescent="0.25">
      <c r="B424" s="2">
        <v>387</v>
      </c>
      <c r="C424" s="2">
        <v>323</v>
      </c>
      <c r="D424" s="413" t="s">
        <v>954</v>
      </c>
      <c r="E424" s="285">
        <v>7.9</v>
      </c>
      <c r="F424" s="284">
        <v>844.61249999999995</v>
      </c>
      <c r="G424" s="284">
        <v>554.92489999999998</v>
      </c>
      <c r="H424" s="284">
        <v>1177.6276</v>
      </c>
      <c r="J424" s="2">
        <v>387</v>
      </c>
      <c r="K424" s="2">
        <v>323</v>
      </c>
      <c r="L424" s="295" t="str">
        <f>D430</f>
        <v>Новгородківський районний суд Кіровоградської області</v>
      </c>
      <c r="M424" s="286">
        <f>E430</f>
        <v>1</v>
      </c>
      <c r="N424" s="284">
        <f>F430</f>
        <v>161.09200000000001</v>
      </c>
      <c r="O424" s="284">
        <f>G430</f>
        <v>124.87820000000001</v>
      </c>
      <c r="P424" s="284">
        <f>H430</f>
        <v>204.4939</v>
      </c>
      <c r="R424" s="2"/>
      <c r="S424" s="2"/>
      <c r="T424" s="363"/>
      <c r="U424" s="217"/>
      <c r="V424" s="217"/>
      <c r="W424" s="217"/>
      <c r="X424" s="217"/>
    </row>
    <row r="425" spans="2:24" ht="30.75" customHeight="1" outlineLevel="1" thickBot="1" x14ac:dyDescent="0.3">
      <c r="B425" s="2">
        <v>388</v>
      </c>
      <c r="C425" s="2">
        <v>324</v>
      </c>
      <c r="D425" s="413" t="s">
        <v>955</v>
      </c>
      <c r="E425" s="285">
        <v>4.5999999999999996</v>
      </c>
      <c r="F425" s="284">
        <v>416.53</v>
      </c>
      <c r="G425" s="284">
        <v>345.95350000000002</v>
      </c>
      <c r="H425" s="284">
        <v>485.11470000000003</v>
      </c>
      <c r="J425" s="287">
        <v>388</v>
      </c>
      <c r="K425" s="287">
        <v>324</v>
      </c>
      <c r="L425" s="329" t="str">
        <f>D440</f>
        <v>Устинівський районний суд Кіровоградської області</v>
      </c>
      <c r="M425" s="307">
        <f>E440</f>
        <v>2</v>
      </c>
      <c r="N425" s="330">
        <f>F440</f>
        <v>120.1996</v>
      </c>
      <c r="O425" s="330">
        <f>G440</f>
        <v>117.40649999999999</v>
      </c>
      <c r="P425" s="330">
        <f>H440</f>
        <v>104.8319</v>
      </c>
      <c r="R425" s="287"/>
      <c r="S425" s="287"/>
      <c r="T425" s="406"/>
      <c r="U425" s="310"/>
      <c r="V425" s="310"/>
      <c r="W425" s="310"/>
      <c r="X425" s="310"/>
    </row>
    <row r="426" spans="2:24" ht="30" customHeight="1" outlineLevel="1" thickTop="1" x14ac:dyDescent="0.25">
      <c r="B426" s="2">
        <v>389</v>
      </c>
      <c r="C426" s="2">
        <v>325</v>
      </c>
      <c r="D426" s="413" t="s">
        <v>956</v>
      </c>
      <c r="E426" s="285">
        <v>15</v>
      </c>
      <c r="F426" s="284">
        <v>1844.0694000000001</v>
      </c>
      <c r="G426" s="284">
        <v>1523.9794999999999</v>
      </c>
      <c r="H426" s="284">
        <v>1739.4896000000001</v>
      </c>
      <c r="J426" s="302">
        <v>389</v>
      </c>
      <c r="K426" s="302">
        <v>325</v>
      </c>
      <c r="L426" s="303" t="str">
        <f>D424</f>
        <v>Знам’янський міськрайонний суд Кіровоградської області</v>
      </c>
      <c r="M426" s="300">
        <f>E424</f>
        <v>7.9</v>
      </c>
      <c r="N426" s="301">
        <f>F424</f>
        <v>844.61249999999995</v>
      </c>
      <c r="O426" s="301">
        <f>G424</f>
        <v>554.92489999999998</v>
      </c>
      <c r="P426" s="301">
        <f>H424</f>
        <v>1177.6276</v>
      </c>
      <c r="R426" s="302">
        <v>221</v>
      </c>
      <c r="S426" s="302">
        <v>196</v>
      </c>
      <c r="T426" s="303" t="s">
        <v>729</v>
      </c>
      <c r="U426" s="300">
        <f>M426+M427</f>
        <v>9.4</v>
      </c>
      <c r="V426" s="300">
        <f>N426+N427</f>
        <v>1127.5861</v>
      </c>
      <c r="W426" s="300">
        <f>O426+O427</f>
        <v>795.78359999999998</v>
      </c>
      <c r="X426" s="300">
        <f>P426+P427</f>
        <v>1423.0442</v>
      </c>
    </row>
    <row r="427" spans="2:24" ht="30.75" customHeight="1" outlineLevel="1" thickBot="1" x14ac:dyDescent="0.3">
      <c r="B427" s="2">
        <v>390</v>
      </c>
      <c r="C427" s="2">
        <v>326</v>
      </c>
      <c r="D427" s="413" t="s">
        <v>957</v>
      </c>
      <c r="E427" s="285">
        <v>3</v>
      </c>
      <c r="F427" s="284">
        <v>171.36089999999999</v>
      </c>
      <c r="G427" s="284">
        <v>152.9409</v>
      </c>
      <c r="H427" s="284">
        <v>189.55799999999999</v>
      </c>
      <c r="J427" s="287">
        <v>390</v>
      </c>
      <c r="K427" s="287">
        <v>326</v>
      </c>
      <c r="L427" s="329" t="str">
        <f>D434</f>
        <v>Олександрівський районний суд Кіровоградської області</v>
      </c>
      <c r="M427" s="307">
        <f>E434</f>
        <v>1.5</v>
      </c>
      <c r="N427" s="330">
        <f>F434</f>
        <v>282.97359999999998</v>
      </c>
      <c r="O427" s="330">
        <f>G434</f>
        <v>240.8587</v>
      </c>
      <c r="P427" s="330">
        <f>H434</f>
        <v>245.41659999999999</v>
      </c>
      <c r="R427" s="287"/>
      <c r="S427" s="287"/>
      <c r="T427" s="312"/>
      <c r="U427" s="310"/>
      <c r="V427" s="310"/>
      <c r="W427" s="310"/>
      <c r="X427" s="310"/>
    </row>
    <row r="428" spans="2:24" ht="30" customHeight="1" outlineLevel="1" thickTop="1" x14ac:dyDescent="0.25">
      <c r="B428" s="2">
        <v>391</v>
      </c>
      <c r="C428" s="2">
        <v>327</v>
      </c>
      <c r="D428" s="413" t="s">
        <v>958</v>
      </c>
      <c r="E428" s="285">
        <v>8.9</v>
      </c>
      <c r="F428" s="284">
        <v>1266.1570999999999</v>
      </c>
      <c r="G428" s="284">
        <v>1327.1939</v>
      </c>
      <c r="H428" s="284">
        <v>1082.8050000000001</v>
      </c>
      <c r="J428" s="302">
        <v>391</v>
      </c>
      <c r="K428" s="302">
        <v>327</v>
      </c>
      <c r="L428" s="303" t="str">
        <f>D418</f>
        <v>Бобринецький районний суд Кіровоградської області</v>
      </c>
      <c r="M428" s="300">
        <f>E418</f>
        <v>3</v>
      </c>
      <c r="N428" s="301">
        <f>F418</f>
        <v>252.3638</v>
      </c>
      <c r="O428" s="301">
        <f>G418</f>
        <v>208.9888</v>
      </c>
      <c r="P428" s="301">
        <f>H418</f>
        <v>258.16719999999998</v>
      </c>
      <c r="R428" s="302">
        <v>222</v>
      </c>
      <c r="S428" s="302">
        <v>197</v>
      </c>
      <c r="T428" s="303" t="s">
        <v>264</v>
      </c>
      <c r="U428" s="300">
        <f>M428+M429+M430</f>
        <v>10.6</v>
      </c>
      <c r="V428" s="300">
        <f>N428+N429+N430</f>
        <v>840.25469999999996</v>
      </c>
      <c r="W428" s="300">
        <f>O428+O429+O430</f>
        <v>707.88319999999999</v>
      </c>
      <c r="X428" s="300">
        <f>P428+P429+P430</f>
        <v>932.83989999999994</v>
      </c>
    </row>
    <row r="429" spans="2:24" ht="30" customHeight="1" outlineLevel="1" x14ac:dyDescent="0.25">
      <c r="B429" s="2">
        <v>392</v>
      </c>
      <c r="C429" s="2">
        <v>328</v>
      </c>
      <c r="D429" s="413" t="s">
        <v>959</v>
      </c>
      <c r="E429" s="285">
        <v>3</v>
      </c>
      <c r="F429" s="284">
        <v>345.20359999999999</v>
      </c>
      <c r="G429" s="284">
        <v>259.89150000000001</v>
      </c>
      <c r="H429" s="284">
        <v>473.71910000000003</v>
      </c>
      <c r="J429" s="2">
        <v>392</v>
      </c>
      <c r="K429" s="2">
        <v>328</v>
      </c>
      <c r="L429" s="295" t="str">
        <f>D425</f>
        <v>Кіровоградський районний суд Кіровоградської області</v>
      </c>
      <c r="M429" s="286">
        <f>E425</f>
        <v>4.5999999999999996</v>
      </c>
      <c r="N429" s="284">
        <f>F425</f>
        <v>416.53</v>
      </c>
      <c r="O429" s="284">
        <f>G425</f>
        <v>345.95350000000002</v>
      </c>
      <c r="P429" s="284">
        <f>H425</f>
        <v>485.11470000000003</v>
      </c>
      <c r="R429" s="2"/>
      <c r="S429" s="302"/>
      <c r="T429" s="363"/>
      <c r="U429" s="217"/>
      <c r="V429" s="217"/>
      <c r="W429" s="217"/>
      <c r="X429" s="217"/>
    </row>
    <row r="430" spans="2:24" ht="30.75" customHeight="1" outlineLevel="1" thickBot="1" x14ac:dyDescent="0.3">
      <c r="B430" s="2">
        <v>393</v>
      </c>
      <c r="C430" s="2">
        <v>329</v>
      </c>
      <c r="D430" s="413" t="s">
        <v>960</v>
      </c>
      <c r="E430" s="285">
        <v>1</v>
      </c>
      <c r="F430" s="284">
        <v>161.09200000000001</v>
      </c>
      <c r="G430" s="284">
        <v>124.87820000000001</v>
      </c>
      <c r="H430" s="284">
        <v>204.4939</v>
      </c>
      <c r="J430" s="287">
        <v>393</v>
      </c>
      <c r="K430" s="287">
        <v>329</v>
      </c>
      <c r="L430" s="329" t="str">
        <f>D427</f>
        <v>Компаніївський районний суд Кіровоградської області</v>
      </c>
      <c r="M430" s="307">
        <f>E427</f>
        <v>3</v>
      </c>
      <c r="N430" s="330">
        <f>F427</f>
        <v>171.36089999999999</v>
      </c>
      <c r="O430" s="330">
        <f>G427</f>
        <v>152.9409</v>
      </c>
      <c r="P430" s="330">
        <f>H427</f>
        <v>189.55799999999999</v>
      </c>
      <c r="R430" s="287"/>
      <c r="S430" s="287"/>
      <c r="T430" s="406"/>
      <c r="U430" s="310"/>
      <c r="V430" s="310"/>
      <c r="W430" s="310"/>
      <c r="X430" s="310"/>
    </row>
    <row r="431" spans="2:24" ht="30" customHeight="1" outlineLevel="1" thickTop="1" x14ac:dyDescent="0.25">
      <c r="B431" s="2">
        <v>394</v>
      </c>
      <c r="C431" s="2">
        <v>330</v>
      </c>
      <c r="D431" s="413" t="s">
        <v>961</v>
      </c>
      <c r="E431" s="285">
        <v>3</v>
      </c>
      <c r="F431" s="284">
        <v>229.71350000000001</v>
      </c>
      <c r="G431" s="284">
        <v>166.3989</v>
      </c>
      <c r="H431" s="284">
        <v>210.959</v>
      </c>
      <c r="J431" s="302">
        <v>394</v>
      </c>
      <c r="K431" s="302">
        <v>330</v>
      </c>
      <c r="L431" s="303" t="str">
        <f>D429</f>
        <v>Маловисківський районний суд Кіровоградської області</v>
      </c>
      <c r="M431" s="300">
        <f>E429</f>
        <v>3</v>
      </c>
      <c r="N431" s="301">
        <f>F429</f>
        <v>345.20359999999999</v>
      </c>
      <c r="O431" s="301">
        <f>G429</f>
        <v>259.89150000000001</v>
      </c>
      <c r="P431" s="301">
        <f>H429</f>
        <v>473.71910000000003</v>
      </c>
      <c r="R431" s="302">
        <v>223</v>
      </c>
      <c r="S431" s="302">
        <v>198</v>
      </c>
      <c r="T431" s="385" t="s">
        <v>265</v>
      </c>
      <c r="U431" s="300">
        <f>M431+M432</f>
        <v>6</v>
      </c>
      <c r="V431" s="300">
        <f>N431+N432</f>
        <v>678.09629999999993</v>
      </c>
      <c r="W431" s="300">
        <f>O431+O432</f>
        <v>532.19319999999993</v>
      </c>
      <c r="X431" s="300">
        <f>P431+P432</f>
        <v>703.3886</v>
      </c>
    </row>
    <row r="432" spans="2:24" ht="30.75" customHeight="1" outlineLevel="1" thickBot="1" x14ac:dyDescent="0.3">
      <c r="B432" s="2">
        <v>395</v>
      </c>
      <c r="C432" s="2">
        <v>331</v>
      </c>
      <c r="D432" s="413" t="s">
        <v>962</v>
      </c>
      <c r="E432" s="285">
        <v>3</v>
      </c>
      <c r="F432" s="284">
        <v>332.89269999999999</v>
      </c>
      <c r="G432" s="284">
        <v>272.30169999999998</v>
      </c>
      <c r="H432" s="284">
        <v>229.6695</v>
      </c>
      <c r="J432" s="287">
        <v>395</v>
      </c>
      <c r="K432" s="287">
        <v>331</v>
      </c>
      <c r="L432" s="329" t="str">
        <f>D432</f>
        <v>Новомиргородський районний суд Кіровоградської області</v>
      </c>
      <c r="M432" s="307">
        <f>E432</f>
        <v>3</v>
      </c>
      <c r="N432" s="330">
        <f>F432</f>
        <v>332.89269999999999</v>
      </c>
      <c r="O432" s="330">
        <f>G432</f>
        <v>272.30169999999998</v>
      </c>
      <c r="P432" s="330">
        <f>H432</f>
        <v>229.6695</v>
      </c>
      <c r="R432" s="287"/>
      <c r="S432" s="287"/>
      <c r="T432" s="312"/>
      <c r="U432" s="310"/>
      <c r="V432" s="310"/>
      <c r="W432" s="310"/>
      <c r="X432" s="310"/>
    </row>
    <row r="433" spans="2:24" ht="30" customHeight="1" outlineLevel="1" thickTop="1" x14ac:dyDescent="0.25">
      <c r="B433" s="2">
        <v>396</v>
      </c>
      <c r="C433" s="2">
        <v>332</v>
      </c>
      <c r="D433" s="413" t="s">
        <v>963</v>
      </c>
      <c r="E433" s="285">
        <v>4</v>
      </c>
      <c r="F433" s="284">
        <v>407.73849999999999</v>
      </c>
      <c r="G433" s="284">
        <v>378.86419999999998</v>
      </c>
      <c r="H433" s="284">
        <v>399.50220000000002</v>
      </c>
      <c r="J433" s="302">
        <v>396</v>
      </c>
      <c r="K433" s="302">
        <v>332</v>
      </c>
      <c r="L433" s="303" t="str">
        <f>D422</f>
        <v>Добровеличківський районний суд Кіровоградської області</v>
      </c>
      <c r="M433" s="300">
        <f>E422</f>
        <v>1</v>
      </c>
      <c r="N433" s="301">
        <f>F422</f>
        <v>274.15929999999997</v>
      </c>
      <c r="O433" s="301">
        <f>G422</f>
        <v>287.7002</v>
      </c>
      <c r="P433" s="301">
        <f>H422</f>
        <v>239.34200000000001</v>
      </c>
      <c r="R433" s="302">
        <v>224</v>
      </c>
      <c r="S433" s="302">
        <v>199</v>
      </c>
      <c r="T433" s="385" t="s">
        <v>266</v>
      </c>
      <c r="U433" s="300">
        <f>M433+M434</f>
        <v>5</v>
      </c>
      <c r="V433" s="300">
        <f>N433+N434</f>
        <v>681.89779999999996</v>
      </c>
      <c r="W433" s="300">
        <f>O433+O434</f>
        <v>666.56439999999998</v>
      </c>
      <c r="X433" s="300">
        <f>P433+P434</f>
        <v>638.8442</v>
      </c>
    </row>
    <row r="434" spans="2:24" ht="30.75" customHeight="1" outlineLevel="1" thickBot="1" x14ac:dyDescent="0.3">
      <c r="B434" s="2">
        <v>397</v>
      </c>
      <c r="C434" s="2">
        <v>333</v>
      </c>
      <c r="D434" s="413" t="s">
        <v>964</v>
      </c>
      <c r="E434" s="285">
        <v>1.5</v>
      </c>
      <c r="F434" s="284">
        <v>282.97359999999998</v>
      </c>
      <c r="G434" s="284">
        <v>240.8587</v>
      </c>
      <c r="H434" s="284">
        <v>245.41659999999999</v>
      </c>
      <c r="J434" s="287">
        <v>397</v>
      </c>
      <c r="K434" s="287">
        <v>333</v>
      </c>
      <c r="L434" s="329" t="str">
        <f>D433</f>
        <v>Новоукраїнський районний суд Кіровоградської області</v>
      </c>
      <c r="M434" s="307">
        <f>E433</f>
        <v>4</v>
      </c>
      <c r="N434" s="330">
        <f>F433</f>
        <v>407.73849999999999</v>
      </c>
      <c r="O434" s="330">
        <f>G433</f>
        <v>378.86419999999998</v>
      </c>
      <c r="P434" s="330">
        <f>H433</f>
        <v>399.50220000000002</v>
      </c>
      <c r="R434" s="287"/>
      <c r="S434" s="287"/>
      <c r="T434" s="312"/>
      <c r="U434" s="310"/>
      <c r="V434" s="310"/>
      <c r="W434" s="310"/>
      <c r="X434" s="310"/>
    </row>
    <row r="435" spans="2:24" ht="30.75" customHeight="1" outlineLevel="1" thickTop="1" x14ac:dyDescent="0.25">
      <c r="B435" s="2">
        <v>398</v>
      </c>
      <c r="C435" s="2">
        <v>334</v>
      </c>
      <c r="D435" s="413" t="s">
        <v>965</v>
      </c>
      <c r="E435" s="285">
        <v>7.3</v>
      </c>
      <c r="F435" s="284">
        <v>1037.0030999999999</v>
      </c>
      <c r="G435" s="284">
        <v>950.37929999999994</v>
      </c>
      <c r="H435" s="284">
        <v>836.54960000000005</v>
      </c>
      <c r="J435" s="302">
        <v>398</v>
      </c>
      <c r="K435" s="302">
        <v>334</v>
      </c>
      <c r="L435" s="356" t="str">
        <f>D435</f>
        <v>Олександрійський міськрайонний суд Кіровоградської області</v>
      </c>
      <c r="M435" s="300">
        <f>E435</f>
        <v>7.3</v>
      </c>
      <c r="N435" s="301">
        <f>F435</f>
        <v>1037.0030999999999</v>
      </c>
      <c r="O435" s="301">
        <f>G435</f>
        <v>950.37929999999994</v>
      </c>
      <c r="P435" s="301">
        <f>H435</f>
        <v>836.54960000000005</v>
      </c>
      <c r="R435" s="302">
        <v>225</v>
      </c>
      <c r="S435" s="302">
        <v>200</v>
      </c>
      <c r="T435" s="356" t="s">
        <v>268</v>
      </c>
      <c r="U435" s="305">
        <f>M435+M436</f>
        <v>9.3000000000000007</v>
      </c>
      <c r="V435" s="305">
        <f>N435+N436</f>
        <v>1358.4137999999998</v>
      </c>
      <c r="W435" s="305">
        <f>O435+O436</f>
        <v>1237.0821000000001</v>
      </c>
      <c r="X435" s="305">
        <f>P435+P436</f>
        <v>1048.5874000000001</v>
      </c>
    </row>
    <row r="436" spans="2:24" ht="30.75" customHeight="1" outlineLevel="1" thickBot="1" x14ac:dyDescent="0.3">
      <c r="B436" s="2">
        <v>399</v>
      </c>
      <c r="C436" s="2">
        <v>335</v>
      </c>
      <c r="D436" s="413" t="s">
        <v>966</v>
      </c>
      <c r="E436" s="285">
        <v>2.4</v>
      </c>
      <c r="F436" s="284">
        <v>204.30850000000001</v>
      </c>
      <c r="G436" s="284">
        <v>269.38369999999998</v>
      </c>
      <c r="H436" s="284">
        <v>204.60589999999999</v>
      </c>
      <c r="J436" s="287">
        <v>399</v>
      </c>
      <c r="K436" s="287">
        <v>335</v>
      </c>
      <c r="L436" s="329" t="str">
        <f>D437</f>
        <v>Петрівський районний суд Кіровоградської області</v>
      </c>
      <c r="M436" s="307">
        <f>E437</f>
        <v>2</v>
      </c>
      <c r="N436" s="330">
        <f>F437</f>
        <v>321.41070000000002</v>
      </c>
      <c r="O436" s="330">
        <f>G437</f>
        <v>286.70280000000002</v>
      </c>
      <c r="P436" s="330">
        <f>H437</f>
        <v>212.0378</v>
      </c>
      <c r="R436" s="287"/>
      <c r="S436" s="287"/>
      <c r="T436" s="312"/>
      <c r="U436" s="310"/>
      <c r="V436" s="310"/>
      <c r="W436" s="310"/>
      <c r="X436" s="310"/>
    </row>
    <row r="437" spans="2:24" ht="30" customHeight="1" outlineLevel="1" thickTop="1" x14ac:dyDescent="0.25">
      <c r="B437" s="2">
        <v>400</v>
      </c>
      <c r="C437" s="2">
        <v>336</v>
      </c>
      <c r="D437" s="413" t="s">
        <v>967</v>
      </c>
      <c r="E437" s="285">
        <v>2</v>
      </c>
      <c r="F437" s="284">
        <v>321.41070000000002</v>
      </c>
      <c r="G437" s="284">
        <v>286.70280000000002</v>
      </c>
      <c r="H437" s="284">
        <v>212.0378</v>
      </c>
      <c r="J437" s="302">
        <v>400</v>
      </c>
      <c r="K437" s="302">
        <v>336</v>
      </c>
      <c r="L437" s="303" t="str">
        <f>D436</f>
        <v>Онуфріївський районний суд Кіровоградської області</v>
      </c>
      <c r="M437" s="300">
        <f>E436</f>
        <v>2.4</v>
      </c>
      <c r="N437" s="301">
        <f>F436</f>
        <v>204.30850000000001</v>
      </c>
      <c r="O437" s="301">
        <f>G436</f>
        <v>269.38369999999998</v>
      </c>
      <c r="P437" s="301">
        <f>H436</f>
        <v>204.60589999999999</v>
      </c>
      <c r="R437" s="302">
        <v>226</v>
      </c>
      <c r="S437" s="302">
        <v>201</v>
      </c>
      <c r="T437" s="303" t="s">
        <v>269</v>
      </c>
      <c r="U437" s="300">
        <f>M437+M438</f>
        <v>8.4</v>
      </c>
      <c r="V437" s="300">
        <f>N437+N438</f>
        <v>894.97119999999995</v>
      </c>
      <c r="W437" s="300">
        <f>O437+O438</f>
        <v>852.65210000000002</v>
      </c>
      <c r="X437" s="300">
        <f>P437+P438</f>
        <v>767.42500000000007</v>
      </c>
    </row>
    <row r="438" spans="2:24" ht="30.75" customHeight="1" outlineLevel="1" thickBot="1" x14ac:dyDescent="0.3">
      <c r="B438" s="2">
        <v>401</v>
      </c>
      <c r="C438" s="2">
        <v>337</v>
      </c>
      <c r="D438" s="413" t="s">
        <v>968</v>
      </c>
      <c r="E438" s="285">
        <v>6</v>
      </c>
      <c r="F438" s="284">
        <v>690.66269999999997</v>
      </c>
      <c r="G438" s="284">
        <v>583.26840000000004</v>
      </c>
      <c r="H438" s="284">
        <v>562.81910000000005</v>
      </c>
      <c r="J438" s="287">
        <v>401</v>
      </c>
      <c r="K438" s="287">
        <v>337</v>
      </c>
      <c r="L438" s="329" t="str">
        <f>D438</f>
        <v>Світловодський міськрайонний суд Кіровоградської області</v>
      </c>
      <c r="M438" s="307">
        <f>E438</f>
        <v>6</v>
      </c>
      <c r="N438" s="330">
        <f>F438</f>
        <v>690.66269999999997</v>
      </c>
      <c r="O438" s="330">
        <f>G438</f>
        <v>583.26840000000004</v>
      </c>
      <c r="P438" s="330">
        <f>H438</f>
        <v>562.81910000000005</v>
      </c>
      <c r="R438" s="287"/>
      <c r="S438" s="287"/>
      <c r="T438" s="312"/>
      <c r="U438" s="310"/>
      <c r="V438" s="310"/>
      <c r="W438" s="310"/>
      <c r="X438" s="310"/>
    </row>
    <row r="439" spans="2:24" ht="15.75" customHeight="1" outlineLevel="1" thickTop="1" x14ac:dyDescent="0.25">
      <c r="B439" s="2">
        <v>402</v>
      </c>
      <c r="C439" s="2">
        <v>338</v>
      </c>
      <c r="D439" s="413" t="s">
        <v>969</v>
      </c>
      <c r="E439" s="285">
        <v>3</v>
      </c>
      <c r="F439" s="284">
        <v>231.0941</v>
      </c>
      <c r="G439" s="284">
        <v>202.30510000000001</v>
      </c>
      <c r="H439" s="284">
        <v>210.48519999999999</v>
      </c>
      <c r="J439" s="302">
        <v>402</v>
      </c>
      <c r="K439" s="302">
        <v>338</v>
      </c>
      <c r="L439" s="303" t="str">
        <f>D426</f>
        <v>Кіровський районний суд м.Кіровограда</v>
      </c>
      <c r="M439" s="300">
        <f>E426</f>
        <v>15</v>
      </c>
      <c r="N439" s="301">
        <f>F426</f>
        <v>1844.0694000000001</v>
      </c>
      <c r="O439" s="301">
        <f>G426</f>
        <v>1523.9794999999999</v>
      </c>
      <c r="P439" s="301">
        <f>H426</f>
        <v>1739.4896000000001</v>
      </c>
      <c r="R439" s="298">
        <v>227</v>
      </c>
      <c r="S439" s="298">
        <v>202</v>
      </c>
      <c r="T439" s="356" t="s">
        <v>736</v>
      </c>
      <c r="U439" s="305">
        <f>M439+M440</f>
        <v>23.9</v>
      </c>
      <c r="V439" s="305">
        <f>N439+N440</f>
        <v>3110.2264999999998</v>
      </c>
      <c r="W439" s="305">
        <f>O439+O440</f>
        <v>2851.1733999999997</v>
      </c>
      <c r="X439" s="305">
        <f>P439+P440</f>
        <v>2822.2946000000002</v>
      </c>
    </row>
    <row r="440" spans="2:24" ht="15.75" customHeight="1" outlineLevel="1" thickBot="1" x14ac:dyDescent="0.3">
      <c r="B440" s="396">
        <v>403</v>
      </c>
      <c r="C440" s="396">
        <v>339</v>
      </c>
      <c r="D440" s="414" t="s">
        <v>970</v>
      </c>
      <c r="E440" s="347">
        <v>2</v>
      </c>
      <c r="F440" s="346">
        <v>120.1996</v>
      </c>
      <c r="G440" s="346">
        <v>117.40649999999999</v>
      </c>
      <c r="H440" s="346">
        <v>104.8319</v>
      </c>
      <c r="J440" s="396">
        <v>403</v>
      </c>
      <c r="K440" s="396">
        <v>339</v>
      </c>
      <c r="L440" s="410" t="str">
        <f>D428</f>
        <v>Ленінський районний суд м.Кіровограда</v>
      </c>
      <c r="M440" s="409">
        <f>E428</f>
        <v>8.9</v>
      </c>
      <c r="N440" s="346">
        <f>F428</f>
        <v>1266.1570999999999</v>
      </c>
      <c r="O440" s="346">
        <f>G428</f>
        <v>1327.1939</v>
      </c>
      <c r="P440" s="346">
        <f>H428</f>
        <v>1082.8050000000001</v>
      </c>
      <c r="R440" s="396"/>
      <c r="S440" s="396"/>
      <c r="T440" s="411"/>
      <c r="U440" s="412"/>
      <c r="V440" s="412"/>
      <c r="W440" s="412"/>
      <c r="X440" s="412"/>
    </row>
    <row r="441" spans="2:24" ht="15" customHeight="1" outlineLevel="1" thickTop="1" x14ac:dyDescent="0.25">
      <c r="B441" s="272">
        <v>404</v>
      </c>
      <c r="C441" s="272"/>
      <c r="D441" s="424" t="s">
        <v>971</v>
      </c>
      <c r="E441" s="275"/>
      <c r="F441" s="274"/>
      <c r="G441" s="274"/>
      <c r="H441" s="274"/>
      <c r="J441" s="272">
        <v>404</v>
      </c>
      <c r="K441" s="272"/>
      <c r="L441" s="372" t="str">
        <f>D441</f>
        <v>Алчевський міський суд Луганської області</v>
      </c>
      <c r="M441" s="274">
        <f>E441</f>
        <v>0</v>
      </c>
      <c r="N441" s="274">
        <f>F441</f>
        <v>0</v>
      </c>
      <c r="O441" s="274">
        <f>G441</f>
        <v>0</v>
      </c>
      <c r="P441" s="274">
        <f>H441</f>
        <v>0</v>
      </c>
      <c r="R441" s="272">
        <v>228</v>
      </c>
      <c r="S441" s="272"/>
      <c r="T441" s="372" t="s">
        <v>270</v>
      </c>
      <c r="U441" s="274"/>
      <c r="V441" s="274"/>
      <c r="W441" s="274"/>
      <c r="X441" s="274"/>
    </row>
    <row r="442" spans="2:24" ht="30.75" customHeight="1" outlineLevel="1" thickBot="1" x14ac:dyDescent="0.3">
      <c r="B442" s="373">
        <v>405</v>
      </c>
      <c r="C442" s="373"/>
      <c r="D442" s="425" t="s">
        <v>972</v>
      </c>
      <c r="E442" s="405"/>
      <c r="F442" s="276"/>
      <c r="G442" s="276"/>
      <c r="H442" s="276"/>
      <c r="J442" s="334">
        <v>405</v>
      </c>
      <c r="K442" s="334"/>
      <c r="L442" s="390" t="str">
        <f>D446</f>
        <v>Брянківський міський суд Луганської області</v>
      </c>
      <c r="M442" s="280">
        <f>E446</f>
        <v>0</v>
      </c>
      <c r="N442" s="280">
        <f>F446</f>
        <v>0</v>
      </c>
      <c r="O442" s="280">
        <f>G446</f>
        <v>0</v>
      </c>
      <c r="P442" s="280">
        <f>H446</f>
        <v>0</v>
      </c>
      <c r="R442" s="440"/>
      <c r="S442" s="440"/>
      <c r="T442" s="441"/>
      <c r="U442" s="441"/>
      <c r="V442" s="441"/>
      <c r="W442" s="441"/>
      <c r="X442" s="441"/>
    </row>
    <row r="443" spans="2:24" ht="15" customHeight="1" outlineLevel="1" thickTop="1" x14ac:dyDescent="0.25">
      <c r="B443" s="373">
        <v>406</v>
      </c>
      <c r="C443" s="373"/>
      <c r="D443" s="425" t="s">
        <v>973</v>
      </c>
      <c r="E443" s="405"/>
      <c r="F443" s="276"/>
      <c r="G443" s="276"/>
      <c r="H443" s="276"/>
      <c r="J443" s="302">
        <v>406</v>
      </c>
      <c r="K443" s="302">
        <v>340</v>
      </c>
      <c r="L443" s="303" t="str">
        <f>D444</f>
        <v>Біловодський районний суд Луганської області</v>
      </c>
      <c r="M443" s="420">
        <f>E444</f>
        <v>3.3</v>
      </c>
      <c r="N443" s="442">
        <f>F444</f>
        <v>848.9058</v>
      </c>
      <c r="O443" s="442">
        <f>G444</f>
        <v>846.17039999999997</v>
      </c>
      <c r="P443" s="442">
        <f>H444</f>
        <v>1206.4735000000001</v>
      </c>
      <c r="R443" s="302">
        <v>229</v>
      </c>
      <c r="S443" s="302">
        <v>203</v>
      </c>
      <c r="T443" s="303" t="s">
        <v>271</v>
      </c>
      <c r="U443" s="300">
        <f>M443+M444+M445</f>
        <v>6.3</v>
      </c>
      <c r="V443" s="300">
        <f>N443+N444+N445</f>
        <v>1481.5435</v>
      </c>
      <c r="W443" s="300">
        <f>O443+O444+O445</f>
        <v>1488.0571</v>
      </c>
      <c r="X443" s="300">
        <f>P443+P444+P445</f>
        <v>1290.0464000000002</v>
      </c>
    </row>
    <row r="444" spans="2:24" ht="15" customHeight="1" outlineLevel="1" x14ac:dyDescent="0.25">
      <c r="B444" s="2">
        <v>407</v>
      </c>
      <c r="C444" s="2">
        <v>340</v>
      </c>
      <c r="D444" s="413" t="s">
        <v>974</v>
      </c>
      <c r="E444" s="285">
        <v>3.3</v>
      </c>
      <c r="F444" s="284">
        <v>848.9058</v>
      </c>
      <c r="G444" s="284">
        <v>846.17039999999997</v>
      </c>
      <c r="H444" s="284">
        <v>1206.4735000000001</v>
      </c>
      <c r="J444" s="2">
        <v>407</v>
      </c>
      <c r="K444" s="2">
        <v>341</v>
      </c>
      <c r="L444" s="295" t="str">
        <f>D457</f>
        <v>Міловський районний суд Луганської області</v>
      </c>
      <c r="M444" s="429">
        <f>E457</f>
        <v>3</v>
      </c>
      <c r="N444" s="284">
        <f>F457</f>
        <v>632.6377</v>
      </c>
      <c r="O444" s="284">
        <f>G457</f>
        <v>641.88670000000002</v>
      </c>
      <c r="P444" s="284">
        <f>H457</f>
        <v>83.572900000000004</v>
      </c>
      <c r="R444" s="2"/>
      <c r="S444" s="2"/>
      <c r="T444" s="363"/>
      <c r="U444" s="217"/>
      <c r="V444" s="217"/>
      <c r="W444" s="217"/>
      <c r="X444" s="217"/>
    </row>
    <row r="445" spans="2:24" ht="30.75" customHeight="1" outlineLevel="1" thickBot="1" x14ac:dyDescent="0.3">
      <c r="B445" s="2">
        <v>408</v>
      </c>
      <c r="C445" s="2">
        <v>341</v>
      </c>
      <c r="D445" s="413" t="s">
        <v>975</v>
      </c>
      <c r="E445" s="285">
        <v>2</v>
      </c>
      <c r="F445" s="284">
        <v>484.22379999999998</v>
      </c>
      <c r="G445" s="284">
        <v>470.61</v>
      </c>
      <c r="H445" s="284">
        <v>318.57380000000001</v>
      </c>
      <c r="J445" s="334">
        <v>408</v>
      </c>
      <c r="K445" s="334"/>
      <c r="L445" s="390" t="str">
        <f>D469</f>
        <v>Станично-Луганський районний суд Луганської області</v>
      </c>
      <c r="M445" s="279">
        <f>E469</f>
        <v>0</v>
      </c>
      <c r="N445" s="279">
        <f>F469</f>
        <v>0</v>
      </c>
      <c r="O445" s="279">
        <f>G469</f>
        <v>0</v>
      </c>
      <c r="P445" s="279">
        <f>H469</f>
        <v>0</v>
      </c>
      <c r="R445" s="440"/>
      <c r="S445" s="440"/>
      <c r="T445" s="443"/>
      <c r="U445" s="441"/>
      <c r="V445" s="441"/>
      <c r="W445" s="441"/>
      <c r="X445" s="441"/>
    </row>
    <row r="446" spans="2:24" ht="15" customHeight="1" outlineLevel="1" thickTop="1" x14ac:dyDescent="0.25">
      <c r="B446" s="373">
        <v>409</v>
      </c>
      <c r="C446" s="373"/>
      <c r="D446" s="425" t="s">
        <v>976</v>
      </c>
      <c r="E446" s="405"/>
      <c r="F446" s="276"/>
      <c r="G446" s="276"/>
      <c r="H446" s="276"/>
      <c r="J446" s="272">
        <v>409</v>
      </c>
      <c r="K446" s="272"/>
      <c r="L446" s="372" t="str">
        <f>D463</f>
        <v>Ровеньківський міський суд Луганської області</v>
      </c>
      <c r="M446" s="274">
        <f>E463</f>
        <v>0</v>
      </c>
      <c r="N446" s="274">
        <f>F463</f>
        <v>0</v>
      </c>
      <c r="O446" s="274">
        <f>G463</f>
        <v>0</v>
      </c>
      <c r="P446" s="274">
        <f>H463</f>
        <v>0</v>
      </c>
      <c r="R446" s="272">
        <v>230</v>
      </c>
      <c r="S446" s="272"/>
      <c r="T446" s="372" t="s">
        <v>272</v>
      </c>
      <c r="U446" s="274"/>
      <c r="V446" s="274"/>
      <c r="W446" s="274"/>
      <c r="X446" s="274"/>
    </row>
    <row r="447" spans="2:24" ht="15.75" customHeight="1" outlineLevel="1" thickBot="1" x14ac:dyDescent="0.3">
      <c r="B447" s="373">
        <v>410</v>
      </c>
      <c r="C447" s="373"/>
      <c r="D447" s="425" t="s">
        <v>977</v>
      </c>
      <c r="E447" s="405"/>
      <c r="F447" s="276"/>
      <c r="G447" s="276"/>
      <c r="H447" s="276"/>
      <c r="J447" s="334">
        <v>410</v>
      </c>
      <c r="K447" s="334"/>
      <c r="L447" s="390" t="str">
        <f>D466</f>
        <v>Свердловський міський суд Луганської області</v>
      </c>
      <c r="M447" s="280">
        <f>E466</f>
        <v>0</v>
      </c>
      <c r="N447" s="280">
        <f>F466</f>
        <v>0</v>
      </c>
      <c r="O447" s="280">
        <f>G466</f>
        <v>0</v>
      </c>
      <c r="P447" s="280">
        <f>H466</f>
        <v>0</v>
      </c>
      <c r="R447" s="440"/>
      <c r="S447" s="440"/>
      <c r="T447" s="441"/>
      <c r="U447" s="441"/>
      <c r="V447" s="441"/>
      <c r="W447" s="441"/>
      <c r="X447" s="441"/>
    </row>
    <row r="448" spans="2:24" ht="15" customHeight="1" outlineLevel="1" thickTop="1" x14ac:dyDescent="0.25">
      <c r="B448" s="373">
        <v>411</v>
      </c>
      <c r="C448" s="373"/>
      <c r="D448" s="425" t="s">
        <v>978</v>
      </c>
      <c r="E448" s="405"/>
      <c r="F448" s="276"/>
      <c r="G448" s="276"/>
      <c r="H448" s="276"/>
      <c r="J448" s="272">
        <v>411</v>
      </c>
      <c r="K448" s="272"/>
      <c r="L448" s="372" t="str">
        <f>D449</f>
        <v>Кіровський міський суд Луганської області</v>
      </c>
      <c r="M448" s="274">
        <f>E449</f>
        <v>0</v>
      </c>
      <c r="N448" s="274">
        <f>F449</f>
        <v>0</v>
      </c>
      <c r="O448" s="274">
        <f>G449</f>
        <v>0</v>
      </c>
      <c r="P448" s="274">
        <f>H449</f>
        <v>0</v>
      </c>
      <c r="R448" s="444">
        <v>231</v>
      </c>
      <c r="S448" s="444"/>
      <c r="T448" s="445" t="s">
        <v>273</v>
      </c>
      <c r="U448" s="446"/>
      <c r="V448" s="446"/>
      <c r="W448" s="446"/>
      <c r="X448" s="446"/>
    </row>
    <row r="449" spans="2:24" ht="15" customHeight="1" outlineLevel="1" x14ac:dyDescent="0.25">
      <c r="B449" s="373">
        <v>412</v>
      </c>
      <c r="C449" s="373"/>
      <c r="D449" s="425" t="s">
        <v>979</v>
      </c>
      <c r="E449" s="405"/>
      <c r="F449" s="276"/>
      <c r="G449" s="276"/>
      <c r="H449" s="276"/>
      <c r="J449" s="373">
        <v>412</v>
      </c>
      <c r="K449" s="373"/>
      <c r="L449" s="388" t="str">
        <f>D460</f>
        <v>Первомайський міський суд Луганської області</v>
      </c>
      <c r="M449" s="276">
        <f>E460</f>
        <v>0</v>
      </c>
      <c r="N449" s="276">
        <f>F460</f>
        <v>0</v>
      </c>
      <c r="O449" s="276">
        <f>G460</f>
        <v>0</v>
      </c>
      <c r="P449" s="276">
        <f>H460</f>
        <v>0</v>
      </c>
      <c r="R449" s="447"/>
      <c r="S449" s="447"/>
      <c r="T449" s="448"/>
      <c r="U449" s="449"/>
      <c r="V449" s="449"/>
      <c r="W449" s="449"/>
      <c r="X449" s="449"/>
    </row>
    <row r="450" spans="2:24" ht="30.75" customHeight="1" outlineLevel="1" thickBot="1" x14ac:dyDescent="0.3">
      <c r="B450" s="373">
        <v>413</v>
      </c>
      <c r="C450" s="373"/>
      <c r="D450" s="425" t="s">
        <v>980</v>
      </c>
      <c r="E450" s="405"/>
      <c r="F450" s="276"/>
      <c r="G450" s="276"/>
      <c r="H450" s="276"/>
      <c r="J450" s="334">
        <v>413</v>
      </c>
      <c r="K450" s="334"/>
      <c r="L450" s="390" t="str">
        <f>D471</f>
        <v>Стахановський міський суд Луганської області</v>
      </c>
      <c r="M450" s="280">
        <f>E471</f>
        <v>0</v>
      </c>
      <c r="N450" s="280">
        <f>F471</f>
        <v>0</v>
      </c>
      <c r="O450" s="280">
        <f>G471</f>
        <v>0</v>
      </c>
      <c r="P450" s="280">
        <f>H471</f>
        <v>0</v>
      </c>
      <c r="R450" s="440"/>
      <c r="S450" s="440"/>
      <c r="T450" s="443"/>
      <c r="U450" s="441"/>
      <c r="V450" s="441"/>
      <c r="W450" s="441"/>
      <c r="X450" s="441"/>
    </row>
    <row r="451" spans="2:24" ht="15" customHeight="1" outlineLevel="1" thickTop="1" x14ac:dyDescent="0.25">
      <c r="B451" s="373">
        <v>414</v>
      </c>
      <c r="C451" s="373"/>
      <c r="D451" s="425" t="s">
        <v>981</v>
      </c>
      <c r="E451" s="405"/>
      <c r="F451" s="276"/>
      <c r="G451" s="276"/>
      <c r="H451" s="276"/>
      <c r="J451" s="302">
        <v>414</v>
      </c>
      <c r="K451" s="302">
        <v>342</v>
      </c>
      <c r="L451" s="303" t="str">
        <f>D454</f>
        <v>Лисичанський міський суд Луганської області</v>
      </c>
      <c r="M451" s="420">
        <f>E454</f>
        <v>6</v>
      </c>
      <c r="N451" s="442">
        <f>F454</f>
        <v>1680.9737</v>
      </c>
      <c r="O451" s="442">
        <f>G454</f>
        <v>1317.8534</v>
      </c>
      <c r="P451" s="442">
        <f>H454</f>
        <v>1936.5723</v>
      </c>
      <c r="R451" s="302">
        <v>232</v>
      </c>
      <c r="S451" s="302">
        <v>204</v>
      </c>
      <c r="T451" s="303" t="s">
        <v>274</v>
      </c>
      <c r="U451" s="300">
        <f>M451+M452</f>
        <v>8</v>
      </c>
      <c r="V451" s="300">
        <f>N451+N452</f>
        <v>2339.7453999999998</v>
      </c>
      <c r="W451" s="300">
        <f>O451+O452</f>
        <v>1937.0828999999999</v>
      </c>
      <c r="X451" s="300">
        <f>P451+P452</f>
        <v>2446.9438</v>
      </c>
    </row>
    <row r="452" spans="2:24" ht="30.75" customHeight="1" outlineLevel="1" thickBot="1" x14ac:dyDescent="0.3">
      <c r="B452" s="2">
        <v>415</v>
      </c>
      <c r="C452" s="2">
        <v>342</v>
      </c>
      <c r="D452" s="413" t="s">
        <v>982</v>
      </c>
      <c r="E452" s="285">
        <v>5.9</v>
      </c>
      <c r="F452" s="284">
        <v>507.06079999999997</v>
      </c>
      <c r="G452" s="284">
        <v>484.9676</v>
      </c>
      <c r="H452" s="284">
        <v>332.95359999999999</v>
      </c>
      <c r="J452" s="287">
        <v>415</v>
      </c>
      <c r="K452" s="287">
        <v>343</v>
      </c>
      <c r="L452" s="329" t="str">
        <f>D462</f>
        <v>Попаснянський районний суд Луганської області</v>
      </c>
      <c r="M452" s="290">
        <f>E462</f>
        <v>2</v>
      </c>
      <c r="N452" s="291">
        <f>F462</f>
        <v>658.77170000000001</v>
      </c>
      <c r="O452" s="291">
        <f>G462</f>
        <v>619.22950000000003</v>
      </c>
      <c r="P452" s="291">
        <f>H462</f>
        <v>510.37150000000003</v>
      </c>
      <c r="R452" s="287"/>
      <c r="S452" s="287"/>
      <c r="T452" s="312"/>
      <c r="U452" s="310"/>
      <c r="V452" s="310"/>
      <c r="W452" s="310"/>
      <c r="X452" s="310"/>
    </row>
    <row r="453" spans="2:24" ht="15.75" customHeight="1" outlineLevel="1" thickTop="1" x14ac:dyDescent="0.25">
      <c r="B453" s="373">
        <v>416</v>
      </c>
      <c r="C453" s="373"/>
      <c r="D453" s="425" t="s">
        <v>983</v>
      </c>
      <c r="E453" s="405"/>
      <c r="F453" s="276"/>
      <c r="G453" s="276"/>
      <c r="H453" s="276"/>
      <c r="J453" s="272">
        <v>416</v>
      </c>
      <c r="K453" s="272"/>
      <c r="L453" s="386" t="str">
        <f>D455</f>
        <v>Лутугинський районний суд Луганської області</v>
      </c>
      <c r="M453" s="274">
        <f>E455</f>
        <v>0</v>
      </c>
      <c r="N453" s="274">
        <f>F455</f>
        <v>0</v>
      </c>
      <c r="O453" s="274">
        <f>G455</f>
        <v>0</v>
      </c>
      <c r="P453" s="274">
        <f>H455</f>
        <v>0</v>
      </c>
      <c r="R453" s="272">
        <v>233</v>
      </c>
      <c r="S453" s="272"/>
      <c r="T453" s="386" t="s">
        <v>276</v>
      </c>
      <c r="U453" s="381"/>
      <c r="V453" s="381"/>
      <c r="W453" s="381"/>
      <c r="X453" s="381"/>
    </row>
    <row r="454" spans="2:24" ht="30.75" customHeight="1" outlineLevel="1" thickBot="1" x14ac:dyDescent="0.3">
      <c r="B454" s="2">
        <v>417</v>
      </c>
      <c r="C454" s="2">
        <v>343</v>
      </c>
      <c r="D454" s="413" t="s">
        <v>984</v>
      </c>
      <c r="E454" s="285">
        <v>6</v>
      </c>
      <c r="F454" s="284">
        <v>1680.9737</v>
      </c>
      <c r="G454" s="284">
        <v>1317.8534</v>
      </c>
      <c r="H454" s="284">
        <v>1936.5723</v>
      </c>
      <c r="J454" s="334">
        <v>417</v>
      </c>
      <c r="K454" s="334"/>
      <c r="L454" s="390" t="str">
        <f>D461</f>
        <v>Перевальський районний суд Луганської області</v>
      </c>
      <c r="M454" s="280">
        <f>E461</f>
        <v>0</v>
      </c>
      <c r="N454" s="280">
        <f>F461</f>
        <v>0</v>
      </c>
      <c r="O454" s="280">
        <f>G461</f>
        <v>0</v>
      </c>
      <c r="P454" s="280">
        <f>H461</f>
        <v>0</v>
      </c>
      <c r="R454" s="440"/>
      <c r="S454" s="440"/>
      <c r="T454" s="441"/>
      <c r="U454" s="441"/>
      <c r="V454" s="441"/>
      <c r="W454" s="441"/>
      <c r="X454" s="441"/>
    </row>
    <row r="455" spans="2:24" ht="15.75" customHeight="1" outlineLevel="1" thickTop="1" x14ac:dyDescent="0.25">
      <c r="B455" s="373">
        <v>418</v>
      </c>
      <c r="C455" s="373"/>
      <c r="D455" s="425" t="s">
        <v>985</v>
      </c>
      <c r="E455" s="405"/>
      <c r="F455" s="276"/>
      <c r="G455" s="276"/>
      <c r="H455" s="276"/>
      <c r="J455" s="302">
        <v>418</v>
      </c>
      <c r="K455" s="302">
        <v>344</v>
      </c>
      <c r="L455" s="356" t="str">
        <f>D456</f>
        <v>Марківський районний суд Луганської області</v>
      </c>
      <c r="M455" s="420">
        <f>E456</f>
        <v>5</v>
      </c>
      <c r="N455" s="301">
        <f>F456</f>
        <v>269.94690000000003</v>
      </c>
      <c r="O455" s="301">
        <f>G456</f>
        <v>286.86930000000001</v>
      </c>
      <c r="P455" s="301">
        <f>H456</f>
        <v>183.3794</v>
      </c>
      <c r="R455" s="302">
        <v>234</v>
      </c>
      <c r="S455" s="302">
        <v>205</v>
      </c>
      <c r="T455" s="299" t="s">
        <v>277</v>
      </c>
      <c r="U455" s="305">
        <f>M455+M456</f>
        <v>8</v>
      </c>
      <c r="V455" s="305">
        <f>N455+N456</f>
        <v>647.07830000000001</v>
      </c>
      <c r="W455" s="305">
        <f>O455+O456</f>
        <v>686.80340000000001</v>
      </c>
      <c r="X455" s="305">
        <f>P455+P456</f>
        <v>423.18209999999999</v>
      </c>
    </row>
    <row r="456" spans="2:24" ht="30.75" customHeight="1" outlineLevel="1" thickBot="1" x14ac:dyDescent="0.3">
      <c r="B456" s="2">
        <v>419</v>
      </c>
      <c r="C456" s="2">
        <v>344</v>
      </c>
      <c r="D456" s="413" t="s">
        <v>986</v>
      </c>
      <c r="E456" s="285">
        <v>5</v>
      </c>
      <c r="F456" s="284">
        <v>269.94690000000003</v>
      </c>
      <c r="G456" s="284">
        <v>286.86930000000001</v>
      </c>
      <c r="H456" s="284">
        <v>183.3794</v>
      </c>
      <c r="J456" s="287">
        <v>419</v>
      </c>
      <c r="K456" s="287">
        <v>345</v>
      </c>
      <c r="L456" s="329" t="str">
        <f>D459</f>
        <v>Новопсковський районний суд Луганської області</v>
      </c>
      <c r="M456" s="307">
        <f>E459</f>
        <v>3</v>
      </c>
      <c r="N456" s="330">
        <f>F459</f>
        <v>377.13139999999999</v>
      </c>
      <c r="O456" s="330">
        <f>G459</f>
        <v>399.9341</v>
      </c>
      <c r="P456" s="330">
        <f>H459</f>
        <v>239.80269999999999</v>
      </c>
      <c r="R456" s="287"/>
      <c r="S456" s="287"/>
      <c r="T456" s="312"/>
      <c r="U456" s="310"/>
      <c r="V456" s="310"/>
      <c r="W456" s="310"/>
      <c r="X456" s="310"/>
    </row>
    <row r="457" spans="2:24" ht="15.75" customHeight="1" outlineLevel="1" thickTop="1" x14ac:dyDescent="0.25">
      <c r="B457" s="2">
        <v>420</v>
      </c>
      <c r="C457" s="2">
        <v>345</v>
      </c>
      <c r="D457" s="413" t="s">
        <v>987</v>
      </c>
      <c r="E457" s="285">
        <v>3</v>
      </c>
      <c r="F457" s="284">
        <v>632.6377</v>
      </c>
      <c r="G457" s="284">
        <v>641.88670000000002</v>
      </c>
      <c r="H457" s="284">
        <v>83.572900000000004</v>
      </c>
      <c r="J457" s="302">
        <v>420</v>
      </c>
      <c r="K457" s="302">
        <v>346</v>
      </c>
      <c r="L457" s="356" t="str">
        <f>D452</f>
        <v>Кремінський районний суд Луганської області</v>
      </c>
      <c r="M457" s="300">
        <f>E452</f>
        <v>5.9</v>
      </c>
      <c r="N457" s="301">
        <f>F452</f>
        <v>507.06079999999997</v>
      </c>
      <c r="O457" s="301">
        <f>G452</f>
        <v>484.9676</v>
      </c>
      <c r="P457" s="301">
        <f>H452</f>
        <v>332.95359999999999</v>
      </c>
      <c r="R457" s="302">
        <v>235</v>
      </c>
      <c r="S457" s="302">
        <v>206</v>
      </c>
      <c r="T457" s="356" t="s">
        <v>278</v>
      </c>
      <c r="U457" s="305">
        <f>M457+M458</f>
        <v>18.5</v>
      </c>
      <c r="V457" s="305">
        <f>N457+N458</f>
        <v>1329.1243999999999</v>
      </c>
      <c r="W457" s="305">
        <f>O457+O458</f>
        <v>1241.2586000000001</v>
      </c>
      <c r="X457" s="305">
        <f>P457+P458</f>
        <v>996.50759999999991</v>
      </c>
    </row>
    <row r="458" spans="2:24" ht="15.75" customHeight="1" outlineLevel="1" thickBot="1" x14ac:dyDescent="0.3">
      <c r="B458" s="2">
        <v>421</v>
      </c>
      <c r="C458" s="2">
        <v>346</v>
      </c>
      <c r="D458" s="413" t="s">
        <v>988</v>
      </c>
      <c r="E458" s="285">
        <v>3</v>
      </c>
      <c r="F458" s="284">
        <v>444.80619999999999</v>
      </c>
      <c r="G458" s="284">
        <v>422.34899999999999</v>
      </c>
      <c r="H458" s="284">
        <v>297.73200000000003</v>
      </c>
      <c r="J458" s="287">
        <v>421</v>
      </c>
      <c r="K458" s="287">
        <v>347</v>
      </c>
      <c r="L458" s="329" t="str">
        <f t="shared" ref="L458:P459" si="146">D464</f>
        <v>Рубіжанський міський суд Луганської області</v>
      </c>
      <c r="M458" s="307">
        <f t="shared" si="146"/>
        <v>12.6</v>
      </c>
      <c r="N458" s="330">
        <f t="shared" si="146"/>
        <v>822.06359999999995</v>
      </c>
      <c r="O458" s="330">
        <f t="shared" si="146"/>
        <v>756.29100000000005</v>
      </c>
      <c r="P458" s="330">
        <f t="shared" si="146"/>
        <v>663.55399999999997</v>
      </c>
      <c r="R458" s="287"/>
      <c r="S458" s="287"/>
      <c r="T458" s="312"/>
      <c r="U458" s="310"/>
      <c r="V458" s="310"/>
      <c r="W458" s="310"/>
      <c r="X458" s="310"/>
    </row>
    <row r="459" spans="2:24" ht="15.75" customHeight="1" outlineLevel="1" thickTop="1" x14ac:dyDescent="0.25">
      <c r="B459" s="2">
        <v>422</v>
      </c>
      <c r="C459" s="2">
        <v>347</v>
      </c>
      <c r="D459" s="413" t="s">
        <v>989</v>
      </c>
      <c r="E459" s="285">
        <v>3</v>
      </c>
      <c r="F459" s="284">
        <v>377.13139999999999</v>
      </c>
      <c r="G459" s="284">
        <v>399.9341</v>
      </c>
      <c r="H459" s="284">
        <v>239.80269999999999</v>
      </c>
      <c r="J459" s="302">
        <v>422</v>
      </c>
      <c r="K459" s="302">
        <v>348</v>
      </c>
      <c r="L459" s="356" t="str">
        <f t="shared" si="146"/>
        <v>Сватівський районний суд Луганської області</v>
      </c>
      <c r="M459" s="300">
        <f t="shared" si="146"/>
        <v>7.5</v>
      </c>
      <c r="N459" s="442">
        <f t="shared" si="146"/>
        <v>1754.7529</v>
      </c>
      <c r="O459" s="442">
        <f t="shared" si="146"/>
        <v>1780.8281999999999</v>
      </c>
      <c r="P459" s="442">
        <f t="shared" si="146"/>
        <v>518.47280000000001</v>
      </c>
      <c r="R459" s="302">
        <v>236</v>
      </c>
      <c r="S459" s="302">
        <v>207</v>
      </c>
      <c r="T459" s="356" t="s">
        <v>279</v>
      </c>
      <c r="U459" s="305">
        <f>M459+M460</f>
        <v>9.5</v>
      </c>
      <c r="V459" s="305">
        <f>N459+N460</f>
        <v>2157.1799999999998</v>
      </c>
      <c r="W459" s="305">
        <f>O459+O460</f>
        <v>2180.0589</v>
      </c>
      <c r="X459" s="305">
        <f>P459+P460</f>
        <v>940.75670000000002</v>
      </c>
    </row>
    <row r="460" spans="2:24" ht="15.75" customHeight="1" outlineLevel="1" thickBot="1" x14ac:dyDescent="0.3">
      <c r="B460" s="373">
        <v>423</v>
      </c>
      <c r="C460" s="373"/>
      <c r="D460" s="425" t="s">
        <v>990</v>
      </c>
      <c r="E460" s="405"/>
      <c r="F460" s="276"/>
      <c r="G460" s="276"/>
      <c r="H460" s="276"/>
      <c r="J460" s="287">
        <v>423</v>
      </c>
      <c r="K460" s="287">
        <v>349</v>
      </c>
      <c r="L460" s="329" t="str">
        <f>D472</f>
        <v>Троїцький районний суд Луганської області</v>
      </c>
      <c r="M460" s="428">
        <f>E472</f>
        <v>2</v>
      </c>
      <c r="N460" s="330">
        <f>F472</f>
        <v>402.4271</v>
      </c>
      <c r="O460" s="330">
        <f>G472</f>
        <v>399.23070000000001</v>
      </c>
      <c r="P460" s="330">
        <f>H472</f>
        <v>422.28390000000002</v>
      </c>
      <c r="R460" s="287"/>
      <c r="S460" s="287"/>
      <c r="T460" s="312"/>
      <c r="U460" s="310"/>
      <c r="V460" s="310"/>
      <c r="W460" s="310"/>
      <c r="X460" s="310"/>
    </row>
    <row r="461" spans="2:24" ht="30" customHeight="1" outlineLevel="1" thickTop="1" x14ac:dyDescent="0.25">
      <c r="B461" s="373">
        <v>424</v>
      </c>
      <c r="C461" s="373"/>
      <c r="D461" s="425" t="s">
        <v>991</v>
      </c>
      <c r="E461" s="405"/>
      <c r="F461" s="276"/>
      <c r="G461" s="276"/>
      <c r="H461" s="276"/>
      <c r="J461" s="302">
        <v>424</v>
      </c>
      <c r="K461" s="302">
        <v>350</v>
      </c>
      <c r="L461" s="303" t="str">
        <f>D458</f>
        <v>Новоайдарський районний суд Луганської області</v>
      </c>
      <c r="M461" s="420">
        <f>E458</f>
        <v>3</v>
      </c>
      <c r="N461" s="301">
        <f>F458</f>
        <v>444.80619999999999</v>
      </c>
      <c r="O461" s="301">
        <f>G458</f>
        <v>422.34899999999999</v>
      </c>
      <c r="P461" s="301">
        <f>H458</f>
        <v>297.73200000000003</v>
      </c>
      <c r="R461" s="302">
        <v>237</v>
      </c>
      <c r="S461" s="302">
        <v>208</v>
      </c>
      <c r="T461" s="303" t="s">
        <v>280</v>
      </c>
      <c r="U461" s="300">
        <f>M461+M462</f>
        <v>14.1</v>
      </c>
      <c r="V461" s="300">
        <f>N461+N462</f>
        <v>2286.4457000000002</v>
      </c>
      <c r="W461" s="300">
        <f>O461+O462</f>
        <v>2242.3094999999998</v>
      </c>
      <c r="X461" s="300">
        <f>P461+P462</f>
        <v>1843.6448</v>
      </c>
    </row>
    <row r="462" spans="2:24" ht="30.75" customHeight="1" outlineLevel="1" thickBot="1" x14ac:dyDescent="0.3">
      <c r="B462" s="2">
        <v>425</v>
      </c>
      <c r="C462" s="2">
        <v>348</v>
      </c>
      <c r="D462" s="413" t="s">
        <v>992</v>
      </c>
      <c r="E462" s="285">
        <v>2</v>
      </c>
      <c r="F462" s="284">
        <v>658.77170000000001</v>
      </c>
      <c r="G462" s="284">
        <v>619.22950000000003</v>
      </c>
      <c r="H462" s="284">
        <v>510.37150000000003</v>
      </c>
      <c r="J462" s="287">
        <v>425</v>
      </c>
      <c r="K462" s="287">
        <v>351</v>
      </c>
      <c r="L462" s="329" t="str">
        <f>D467</f>
        <v>Сєвєродонецький міський суд Луганської області</v>
      </c>
      <c r="M462" s="428">
        <f>E467</f>
        <v>11.1</v>
      </c>
      <c r="N462" s="330">
        <f>F467</f>
        <v>1841.6395</v>
      </c>
      <c r="O462" s="330">
        <f>G467</f>
        <v>1819.9604999999999</v>
      </c>
      <c r="P462" s="330">
        <f>H467</f>
        <v>1545.9128000000001</v>
      </c>
      <c r="R462" s="287"/>
      <c r="S462" s="287"/>
      <c r="T462" s="312"/>
      <c r="U462" s="310"/>
      <c r="V462" s="310"/>
      <c r="W462" s="310"/>
      <c r="X462" s="310"/>
    </row>
    <row r="463" spans="2:24" ht="30" customHeight="1" outlineLevel="1" thickTop="1" x14ac:dyDescent="0.25">
      <c r="B463" s="373">
        <v>426</v>
      </c>
      <c r="C463" s="373"/>
      <c r="D463" s="425" t="s">
        <v>993</v>
      </c>
      <c r="E463" s="405"/>
      <c r="F463" s="276"/>
      <c r="G463" s="276"/>
      <c r="H463" s="276"/>
      <c r="J463" s="302">
        <v>426</v>
      </c>
      <c r="K463" s="302">
        <v>352</v>
      </c>
      <c r="L463" s="303" t="str">
        <f>D445</f>
        <v>Білокуракинський районний суд Луганської області</v>
      </c>
      <c r="M463" s="420">
        <f>E445</f>
        <v>2</v>
      </c>
      <c r="N463" s="301">
        <f>F445</f>
        <v>484.22379999999998</v>
      </c>
      <c r="O463" s="301">
        <f>G445</f>
        <v>470.61</v>
      </c>
      <c r="P463" s="301">
        <f>H445</f>
        <v>318.57380000000001</v>
      </c>
      <c r="R463" s="302">
        <v>238</v>
      </c>
      <c r="S463" s="302">
        <v>209</v>
      </c>
      <c r="T463" s="303" t="s">
        <v>282</v>
      </c>
      <c r="U463" s="300">
        <f>M463+M464</f>
        <v>10</v>
      </c>
      <c r="V463" s="300">
        <f>N463+N464</f>
        <v>1442.3213000000001</v>
      </c>
      <c r="W463" s="300">
        <f>O463+O464</f>
        <v>1391.8373000000001</v>
      </c>
      <c r="X463" s="300">
        <f>P463+P464</f>
        <v>831.65309999999999</v>
      </c>
    </row>
    <row r="464" spans="2:24" ht="30.75" customHeight="1" outlineLevel="1" thickBot="1" x14ac:dyDescent="0.3">
      <c r="B464" s="2">
        <v>427</v>
      </c>
      <c r="C464" s="2">
        <v>349</v>
      </c>
      <c r="D464" s="413" t="s">
        <v>994</v>
      </c>
      <c r="E464" s="285">
        <v>12.6</v>
      </c>
      <c r="F464" s="284">
        <v>822.06359999999995</v>
      </c>
      <c r="G464" s="284">
        <v>756.29100000000005</v>
      </c>
      <c r="H464" s="284">
        <v>663.55399999999997</v>
      </c>
      <c r="J464" s="287">
        <v>427</v>
      </c>
      <c r="K464" s="287">
        <v>353</v>
      </c>
      <c r="L464" s="329" t="str">
        <f>D470</f>
        <v>Старобільський районний суд Луганської області</v>
      </c>
      <c r="M464" s="307">
        <f>E470</f>
        <v>8</v>
      </c>
      <c r="N464" s="330">
        <f>F470</f>
        <v>958.09749999999997</v>
      </c>
      <c r="O464" s="330">
        <f>G470</f>
        <v>921.22730000000001</v>
      </c>
      <c r="P464" s="330">
        <f>H470</f>
        <v>513.07929999999999</v>
      </c>
      <c r="R464" s="287"/>
      <c r="S464" s="287"/>
      <c r="T464" s="312"/>
      <c r="U464" s="310"/>
      <c r="V464" s="310"/>
      <c r="W464" s="310"/>
      <c r="X464" s="310"/>
    </row>
    <row r="465" spans="2:24" ht="30.75" customHeight="1" outlineLevel="1" thickTop="1" x14ac:dyDescent="0.25">
      <c r="B465" s="2">
        <v>428</v>
      </c>
      <c r="C465" s="2">
        <v>350</v>
      </c>
      <c r="D465" s="413" t="s">
        <v>995</v>
      </c>
      <c r="E465" s="285">
        <v>7.5</v>
      </c>
      <c r="F465" s="284">
        <v>1754.7529</v>
      </c>
      <c r="G465" s="284">
        <v>1780.8281999999999</v>
      </c>
      <c r="H465" s="284">
        <v>518.47280000000001</v>
      </c>
      <c r="J465" s="450">
        <v>428</v>
      </c>
      <c r="K465" s="450"/>
      <c r="L465" s="386" t="str">
        <f>D442</f>
        <v>Антрацитівський міськрайонний суд Луганської області</v>
      </c>
      <c r="M465" s="274">
        <f>E442</f>
        <v>0</v>
      </c>
      <c r="N465" s="274">
        <f>F442</f>
        <v>0</v>
      </c>
      <c r="O465" s="274">
        <f>G442</f>
        <v>0</v>
      </c>
      <c r="P465" s="274">
        <f>H442</f>
        <v>0</v>
      </c>
      <c r="R465" s="272">
        <v>239</v>
      </c>
      <c r="S465" s="272"/>
      <c r="T465" s="372" t="s">
        <v>283</v>
      </c>
      <c r="U465" s="274"/>
      <c r="V465" s="274"/>
      <c r="W465" s="274"/>
      <c r="X465" s="274"/>
    </row>
    <row r="466" spans="2:24" ht="15.75" customHeight="1" outlineLevel="1" thickBot="1" x14ac:dyDescent="0.3">
      <c r="B466" s="373">
        <v>429</v>
      </c>
      <c r="C466" s="373"/>
      <c r="D466" s="425" t="s">
        <v>996</v>
      </c>
      <c r="E466" s="405"/>
      <c r="F466" s="276"/>
      <c r="G466" s="276"/>
      <c r="H466" s="276"/>
      <c r="J466" s="334">
        <v>429</v>
      </c>
      <c r="K466" s="334"/>
      <c r="L466" s="390" t="str">
        <f>D451</f>
        <v>Краснолуцький міський суд Луганської області</v>
      </c>
      <c r="M466" s="280">
        <f>E451</f>
        <v>0</v>
      </c>
      <c r="N466" s="280">
        <f>F451</f>
        <v>0</v>
      </c>
      <c r="O466" s="280">
        <f>G451</f>
        <v>0</v>
      </c>
      <c r="P466" s="280">
        <f>H451</f>
        <v>0</v>
      </c>
      <c r="R466" s="440"/>
      <c r="S466" s="440"/>
      <c r="T466" s="441"/>
      <c r="U466" s="441"/>
      <c r="V466" s="441"/>
      <c r="W466" s="441"/>
      <c r="X466" s="441"/>
    </row>
    <row r="467" spans="2:24" ht="30.75" customHeight="1" outlineLevel="1" thickTop="1" thickBot="1" x14ac:dyDescent="0.3">
      <c r="B467" s="2">
        <v>430</v>
      </c>
      <c r="C467" s="2">
        <v>351</v>
      </c>
      <c r="D467" s="413" t="s">
        <v>997</v>
      </c>
      <c r="E467" s="285">
        <v>11.1</v>
      </c>
      <c r="F467" s="284">
        <v>1841.6395</v>
      </c>
      <c r="G467" s="284">
        <v>1819.9604999999999</v>
      </c>
      <c r="H467" s="284">
        <v>1545.9128000000001</v>
      </c>
      <c r="J467" s="334">
        <v>430</v>
      </c>
      <c r="K467" s="334"/>
      <c r="L467" s="281" t="str">
        <f>D450</f>
        <v>Краснодонський міськрайонний суд Луганської області</v>
      </c>
      <c r="M467" s="279">
        <f>E450</f>
        <v>0</v>
      </c>
      <c r="N467" s="279">
        <f>F450</f>
        <v>0</v>
      </c>
      <c r="O467" s="279">
        <f>G450</f>
        <v>0</v>
      </c>
      <c r="P467" s="279">
        <f>H450</f>
        <v>0</v>
      </c>
      <c r="R467" s="440">
        <v>240</v>
      </c>
      <c r="S467" s="440"/>
      <c r="T467" s="451" t="s">
        <v>281</v>
      </c>
      <c r="U467" s="452"/>
      <c r="V467" s="452"/>
      <c r="W467" s="452"/>
      <c r="X467" s="452"/>
    </row>
    <row r="468" spans="2:24" ht="30" customHeight="1" outlineLevel="1" thickTop="1" x14ac:dyDescent="0.25">
      <c r="B468" s="373">
        <v>431</v>
      </c>
      <c r="C468" s="373"/>
      <c r="D468" s="425" t="s">
        <v>998</v>
      </c>
      <c r="E468" s="405"/>
      <c r="F468" s="276"/>
      <c r="G468" s="276"/>
      <c r="H468" s="276"/>
      <c r="J468" s="272">
        <v>431</v>
      </c>
      <c r="K468" s="272"/>
      <c r="L468" s="372" t="str">
        <f>D468</f>
        <v>Слов’яносербський районний суд Луганської області</v>
      </c>
      <c r="M468" s="274">
        <f>E468</f>
        <v>0</v>
      </c>
      <c r="N468" s="274">
        <f>F468</f>
        <v>0</v>
      </c>
      <c r="O468" s="274">
        <f>G468</f>
        <v>0</v>
      </c>
      <c r="P468" s="274">
        <f>H468</f>
        <v>0</v>
      </c>
      <c r="R468" s="444">
        <v>241</v>
      </c>
      <c r="S468" s="444"/>
      <c r="T468" s="445" t="s">
        <v>275</v>
      </c>
      <c r="U468" s="446"/>
      <c r="V468" s="446"/>
      <c r="W468" s="446"/>
      <c r="X468" s="446"/>
    </row>
    <row r="469" spans="2:24" ht="30" customHeight="1" outlineLevel="1" x14ac:dyDescent="0.25">
      <c r="B469" s="373">
        <v>432</v>
      </c>
      <c r="C469" s="373"/>
      <c r="D469" s="425" t="s">
        <v>999</v>
      </c>
      <c r="E469" s="405"/>
      <c r="F469" s="276"/>
      <c r="G469" s="276"/>
      <c r="H469" s="276"/>
      <c r="J469" s="373">
        <v>432</v>
      </c>
      <c r="K469" s="373"/>
      <c r="L469" s="388" t="str">
        <f>D443</f>
        <v>Артемівський районний суд м.Луганська</v>
      </c>
      <c r="M469" s="276">
        <f>E443</f>
        <v>0</v>
      </c>
      <c r="N469" s="276">
        <f>F443</f>
        <v>0</v>
      </c>
      <c r="O469" s="276">
        <f>G443</f>
        <v>0</v>
      </c>
      <c r="P469" s="276">
        <f>H443</f>
        <v>0</v>
      </c>
      <c r="R469" s="447"/>
      <c r="S469" s="447"/>
      <c r="T469" s="448"/>
      <c r="U469" s="449"/>
      <c r="V469" s="449"/>
      <c r="W469" s="449"/>
      <c r="X469" s="449"/>
    </row>
    <row r="470" spans="2:24" ht="15" customHeight="1" outlineLevel="1" x14ac:dyDescent="0.25">
      <c r="B470" s="2">
        <v>433</v>
      </c>
      <c r="C470" s="2">
        <v>352</v>
      </c>
      <c r="D470" s="413" t="s">
        <v>1000</v>
      </c>
      <c r="E470" s="285">
        <v>8</v>
      </c>
      <c r="F470" s="284">
        <v>958.09749999999997</v>
      </c>
      <c r="G470" s="284">
        <v>921.22730000000001</v>
      </c>
      <c r="H470" s="284">
        <v>513.07929999999999</v>
      </c>
      <c r="J470" s="373">
        <v>433</v>
      </c>
      <c r="K470" s="373"/>
      <c r="L470" s="388" t="str">
        <f t="shared" ref="L470:P471" si="147">D447</f>
        <v>Жовтневий районний суд м.Луганська</v>
      </c>
      <c r="M470" s="276">
        <f t="shared" si="147"/>
        <v>0</v>
      </c>
      <c r="N470" s="276">
        <f t="shared" si="147"/>
        <v>0</v>
      </c>
      <c r="O470" s="276">
        <f t="shared" si="147"/>
        <v>0</v>
      </c>
      <c r="P470" s="276">
        <f t="shared" si="147"/>
        <v>0</v>
      </c>
      <c r="R470" s="447"/>
      <c r="S470" s="447"/>
      <c r="T470" s="448"/>
      <c r="U470" s="449"/>
      <c r="V470" s="449"/>
      <c r="W470" s="449"/>
      <c r="X470" s="449"/>
    </row>
    <row r="471" spans="2:24" ht="15" customHeight="1" outlineLevel="1" x14ac:dyDescent="0.25">
      <c r="B471" s="373">
        <v>434</v>
      </c>
      <c r="C471" s="373"/>
      <c r="D471" s="425" t="s">
        <v>1001</v>
      </c>
      <c r="E471" s="405"/>
      <c r="F471" s="276"/>
      <c r="G471" s="276"/>
      <c r="H471" s="276"/>
      <c r="J471" s="373">
        <v>434</v>
      </c>
      <c r="K471" s="373"/>
      <c r="L471" s="388" t="str">
        <f t="shared" si="147"/>
        <v>Кам’янобрідський районний суд м.Луганська</v>
      </c>
      <c r="M471" s="276">
        <f t="shared" si="147"/>
        <v>0</v>
      </c>
      <c r="N471" s="276">
        <f t="shared" si="147"/>
        <v>0</v>
      </c>
      <c r="O471" s="276">
        <f t="shared" si="147"/>
        <v>0</v>
      </c>
      <c r="P471" s="276">
        <f t="shared" si="147"/>
        <v>0</v>
      </c>
      <c r="R471" s="447"/>
      <c r="S471" s="447"/>
      <c r="T471" s="448"/>
      <c r="U471" s="449"/>
      <c r="V471" s="449"/>
      <c r="W471" s="449"/>
      <c r="X471" s="449"/>
    </row>
    <row r="472" spans="2:24" ht="15.75" customHeight="1" outlineLevel="1" thickBot="1" x14ac:dyDescent="0.3">
      <c r="B472" s="396">
        <v>435</v>
      </c>
      <c r="C472" s="396">
        <v>353</v>
      </c>
      <c r="D472" s="414" t="s">
        <v>1002</v>
      </c>
      <c r="E472" s="347">
        <v>2</v>
      </c>
      <c r="F472" s="346">
        <v>402.4271</v>
      </c>
      <c r="G472" s="346">
        <v>399.23070000000001</v>
      </c>
      <c r="H472" s="346">
        <v>422.28390000000002</v>
      </c>
      <c r="J472" s="314">
        <v>435</v>
      </c>
      <c r="K472" s="314"/>
      <c r="L472" s="453" t="str">
        <f>D453</f>
        <v>Ленінський районний суд м.Луганська</v>
      </c>
      <c r="M472" s="316">
        <f>E453</f>
        <v>0</v>
      </c>
      <c r="N472" s="316">
        <f>F453</f>
        <v>0</v>
      </c>
      <c r="O472" s="316">
        <f>G453</f>
        <v>0</v>
      </c>
      <c r="P472" s="316">
        <f>H453</f>
        <v>0</v>
      </c>
      <c r="R472" s="454"/>
      <c r="S472" s="454"/>
      <c r="T472" s="455"/>
      <c r="U472" s="456"/>
      <c r="V472" s="456"/>
      <c r="W472" s="456"/>
      <c r="X472" s="456"/>
    </row>
    <row r="473" spans="2:24" ht="15" customHeight="1" outlineLevel="1" thickTop="1" x14ac:dyDescent="0.25">
      <c r="B473" s="302">
        <v>436</v>
      </c>
      <c r="C473" s="302">
        <v>354</v>
      </c>
      <c r="D473" s="419" t="s">
        <v>1003</v>
      </c>
      <c r="E473" s="350">
        <v>9.9</v>
      </c>
      <c r="F473" s="301">
        <v>2696.7820000000002</v>
      </c>
      <c r="G473" s="301">
        <v>2526.6736999999998</v>
      </c>
      <c r="H473" s="301">
        <v>1256.9291000000001</v>
      </c>
      <c r="J473" s="302">
        <v>436</v>
      </c>
      <c r="K473" s="302">
        <v>354</v>
      </c>
      <c r="L473" s="303" t="str">
        <f t="shared" ref="L473:P474" si="148">D479</f>
        <v>Бориславський міський суд Львівської області</v>
      </c>
      <c r="M473" s="300">
        <f t="shared" si="148"/>
        <v>1</v>
      </c>
      <c r="N473" s="301">
        <f t="shared" si="148"/>
        <v>305.73239999999998</v>
      </c>
      <c r="O473" s="301">
        <f t="shared" si="148"/>
        <v>294.92239999999998</v>
      </c>
      <c r="P473" s="301">
        <f t="shared" si="148"/>
        <v>351.06220000000002</v>
      </c>
      <c r="R473" s="302">
        <v>242</v>
      </c>
      <c r="S473" s="302">
        <v>210</v>
      </c>
      <c r="T473" s="303" t="s">
        <v>284</v>
      </c>
      <c r="U473" s="300">
        <f>M473+M474+M475</f>
        <v>15</v>
      </c>
      <c r="V473" s="300">
        <f>N473+N474+N475</f>
        <v>1878.5631000000001</v>
      </c>
      <c r="W473" s="300">
        <f>O473+O474+O475</f>
        <v>1729.3870999999999</v>
      </c>
      <c r="X473" s="300">
        <f>P473+P474+P475</f>
        <v>1293.2023999999999</v>
      </c>
    </row>
    <row r="474" spans="2:24" ht="30" customHeight="1" outlineLevel="1" x14ac:dyDescent="0.25">
      <c r="B474" s="2">
        <v>437</v>
      </c>
      <c r="C474" s="2">
        <v>355</v>
      </c>
      <c r="D474" s="413" t="s">
        <v>1004</v>
      </c>
      <c r="E474" s="285">
        <v>12.5</v>
      </c>
      <c r="F474" s="284">
        <v>1916.7438999999999</v>
      </c>
      <c r="G474" s="284">
        <v>1703.1365000000001</v>
      </c>
      <c r="H474" s="284">
        <v>1356.5681999999999</v>
      </c>
      <c r="J474" s="2">
        <v>437</v>
      </c>
      <c r="K474" s="2">
        <v>355</v>
      </c>
      <c r="L474" s="295" t="str">
        <f t="shared" si="148"/>
        <v>Дрогобицький міськрайонний суд Львівської області</v>
      </c>
      <c r="M474" s="286">
        <f t="shared" si="148"/>
        <v>11</v>
      </c>
      <c r="N474" s="284">
        <f t="shared" si="148"/>
        <v>1241.4621</v>
      </c>
      <c r="O474" s="284">
        <f t="shared" si="148"/>
        <v>1106.5224000000001</v>
      </c>
      <c r="P474" s="284">
        <f t="shared" si="148"/>
        <v>781.07849999999996</v>
      </c>
      <c r="R474" s="2"/>
      <c r="S474" s="2"/>
      <c r="T474" s="363"/>
      <c r="U474" s="217"/>
      <c r="V474" s="217"/>
      <c r="W474" s="217"/>
      <c r="X474" s="217"/>
    </row>
    <row r="475" spans="2:24" ht="15.75" customHeight="1" outlineLevel="1" thickBot="1" x14ac:dyDescent="0.3">
      <c r="B475" s="2">
        <v>438</v>
      </c>
      <c r="C475" s="2">
        <v>356</v>
      </c>
      <c r="D475" s="413" t="s">
        <v>1005</v>
      </c>
      <c r="E475" s="285">
        <v>9</v>
      </c>
      <c r="F475" s="284">
        <v>1875.8775000000001</v>
      </c>
      <c r="G475" s="284">
        <v>1421.1396999999999</v>
      </c>
      <c r="H475" s="284">
        <v>1652.2630999999999</v>
      </c>
      <c r="J475" s="287">
        <v>438</v>
      </c>
      <c r="K475" s="287">
        <v>356</v>
      </c>
      <c r="L475" s="329" t="str">
        <f>D483</f>
        <v>Трускавецький міський суд Львівської області</v>
      </c>
      <c r="M475" s="307">
        <f>E483</f>
        <v>3</v>
      </c>
      <c r="N475" s="330">
        <f>F483</f>
        <v>331.36860000000001</v>
      </c>
      <c r="O475" s="330">
        <f>G483</f>
        <v>327.94229999999999</v>
      </c>
      <c r="P475" s="330">
        <f>H483</f>
        <v>161.0617</v>
      </c>
      <c r="R475" s="287"/>
      <c r="S475" s="287"/>
      <c r="T475" s="406"/>
      <c r="U475" s="310"/>
      <c r="V475" s="310"/>
      <c r="W475" s="310"/>
      <c r="X475" s="310"/>
    </row>
    <row r="476" spans="2:24" ht="15" customHeight="1" outlineLevel="1" thickTop="1" x14ac:dyDescent="0.25">
      <c r="B476" s="2">
        <v>439</v>
      </c>
      <c r="C476" s="2">
        <v>357</v>
      </c>
      <c r="D476" s="413" t="s">
        <v>1006</v>
      </c>
      <c r="E476" s="285">
        <v>7.2</v>
      </c>
      <c r="F476" s="284">
        <v>1851.9539</v>
      </c>
      <c r="G476" s="284">
        <v>1615.4241999999999</v>
      </c>
      <c r="H476" s="284">
        <v>2336.2053000000001</v>
      </c>
      <c r="J476" s="302">
        <v>439</v>
      </c>
      <c r="K476" s="302">
        <v>357</v>
      </c>
      <c r="L476" s="303" t="str">
        <f t="shared" ref="L476:P477" si="149">D489</f>
        <v>Жовківський районний суд Львівської області</v>
      </c>
      <c r="M476" s="300">
        <f t="shared" si="149"/>
        <v>4.5</v>
      </c>
      <c r="N476" s="301">
        <f t="shared" si="149"/>
        <v>707.95960000000002</v>
      </c>
      <c r="O476" s="301">
        <f t="shared" si="149"/>
        <v>673.3021</v>
      </c>
      <c r="P476" s="301">
        <f t="shared" si="149"/>
        <v>480.84910000000002</v>
      </c>
      <c r="R476" s="302">
        <v>243</v>
      </c>
      <c r="S476" s="302">
        <v>211</v>
      </c>
      <c r="T476" s="303" t="s">
        <v>753</v>
      </c>
      <c r="U476" s="300">
        <f>M476+M477+M478</f>
        <v>9.5</v>
      </c>
      <c r="V476" s="300">
        <f>N476+N477+N478</f>
        <v>1687.1264999999999</v>
      </c>
      <c r="W476" s="300">
        <f>O476+O477+O478</f>
        <v>1495.7926</v>
      </c>
      <c r="X476" s="300">
        <f>P476+P477+P478</f>
        <v>1623.1315</v>
      </c>
    </row>
    <row r="477" spans="2:24" ht="30" customHeight="1" outlineLevel="1" x14ac:dyDescent="0.25">
      <c r="B477" s="2">
        <v>440</v>
      </c>
      <c r="C477" s="2">
        <v>358</v>
      </c>
      <c r="D477" s="413" t="s">
        <v>1007</v>
      </c>
      <c r="E477" s="285">
        <v>13</v>
      </c>
      <c r="F477" s="284">
        <v>2052.5880000000002</v>
      </c>
      <c r="G477" s="284">
        <v>1848.2692</v>
      </c>
      <c r="H477" s="284">
        <v>1131.3597</v>
      </c>
      <c r="J477" s="2">
        <v>440</v>
      </c>
      <c r="K477" s="2">
        <v>358</v>
      </c>
      <c r="L477" s="295" t="str">
        <f t="shared" si="149"/>
        <v>Кам’янка-Бузький районний суд Львівської області</v>
      </c>
      <c r="M477" s="286">
        <f t="shared" si="149"/>
        <v>4</v>
      </c>
      <c r="N477" s="284">
        <f t="shared" si="149"/>
        <v>591.61410000000001</v>
      </c>
      <c r="O477" s="284">
        <f t="shared" si="149"/>
        <v>535.91539999999998</v>
      </c>
      <c r="P477" s="284">
        <f t="shared" si="149"/>
        <v>602.053</v>
      </c>
      <c r="R477" s="2"/>
      <c r="S477" s="2"/>
      <c r="T477" s="363"/>
      <c r="U477" s="217"/>
      <c r="V477" s="217"/>
      <c r="W477" s="217"/>
      <c r="X477" s="217"/>
    </row>
    <row r="478" spans="2:24" ht="15.75" customHeight="1" outlineLevel="1" thickBot="1" x14ac:dyDescent="0.3">
      <c r="B478" s="2">
        <v>441</v>
      </c>
      <c r="C478" s="2">
        <v>359</v>
      </c>
      <c r="D478" s="413" t="s">
        <v>1008</v>
      </c>
      <c r="E478" s="285">
        <v>8.9</v>
      </c>
      <c r="F478" s="284">
        <v>1800.953</v>
      </c>
      <c r="G478" s="284">
        <v>1479.8108</v>
      </c>
      <c r="H478" s="284">
        <v>1235.9648</v>
      </c>
      <c r="J478" s="287">
        <v>441</v>
      </c>
      <c r="K478" s="287">
        <v>359</v>
      </c>
      <c r="L478" s="329" t="str">
        <f>D496</f>
        <v>Радехівський районний суд Львівської області</v>
      </c>
      <c r="M478" s="307">
        <f>E496</f>
        <v>1</v>
      </c>
      <c r="N478" s="330">
        <f>F496</f>
        <v>387.55279999999999</v>
      </c>
      <c r="O478" s="330">
        <f>G496</f>
        <v>286.57510000000002</v>
      </c>
      <c r="P478" s="330">
        <f>H496</f>
        <v>540.22940000000006</v>
      </c>
      <c r="R478" s="287"/>
      <c r="S478" s="287"/>
      <c r="T478" s="406"/>
      <c r="U478" s="310"/>
      <c r="V478" s="310"/>
      <c r="W478" s="310"/>
      <c r="X478" s="310"/>
    </row>
    <row r="479" spans="2:24" ht="15" customHeight="1" outlineLevel="1" thickTop="1" x14ac:dyDescent="0.25">
      <c r="B479" s="2">
        <v>442</v>
      </c>
      <c r="C479" s="2">
        <v>360</v>
      </c>
      <c r="D479" s="413" t="s">
        <v>1009</v>
      </c>
      <c r="E479" s="285">
        <v>1</v>
      </c>
      <c r="F479" s="284">
        <v>305.73239999999998</v>
      </c>
      <c r="G479" s="284">
        <v>294.92239999999998</v>
      </c>
      <c r="H479" s="284">
        <v>351.06220000000002</v>
      </c>
      <c r="J479" s="302">
        <v>442</v>
      </c>
      <c r="K479" s="302">
        <v>360</v>
      </c>
      <c r="L479" s="303" t="str">
        <f t="shared" ref="L479:P480" si="150">D485</f>
        <v>Бродівський районний суд Львівської області</v>
      </c>
      <c r="M479" s="300">
        <f t="shared" si="150"/>
        <v>3</v>
      </c>
      <c r="N479" s="301">
        <f t="shared" si="150"/>
        <v>361.38440000000003</v>
      </c>
      <c r="O479" s="301">
        <f t="shared" si="150"/>
        <v>321.66140000000001</v>
      </c>
      <c r="P479" s="301">
        <f t="shared" si="150"/>
        <v>234.9992</v>
      </c>
      <c r="R479" s="302">
        <v>244</v>
      </c>
      <c r="S479" s="302">
        <v>212</v>
      </c>
      <c r="T479" s="303" t="s">
        <v>755</v>
      </c>
      <c r="U479" s="300">
        <f>M479+M480+M481+M482</f>
        <v>13</v>
      </c>
      <c r="V479" s="300">
        <f>N479+N480+N481+N482</f>
        <v>1632.0071000000003</v>
      </c>
      <c r="W479" s="300">
        <f>O479+O480+O481+O482</f>
        <v>1484.2809999999999</v>
      </c>
      <c r="X479" s="300">
        <f>P479+P480+P481+P482</f>
        <v>1599.7507000000001</v>
      </c>
    </row>
    <row r="480" spans="2:24" ht="15" customHeight="1" outlineLevel="1" x14ac:dyDescent="0.25">
      <c r="B480" s="2">
        <v>443</v>
      </c>
      <c r="C480" s="2">
        <v>361</v>
      </c>
      <c r="D480" s="413" t="s">
        <v>1010</v>
      </c>
      <c r="E480" s="285">
        <v>11</v>
      </c>
      <c r="F480" s="284">
        <v>1241.4621</v>
      </c>
      <c r="G480" s="284">
        <v>1106.5224000000001</v>
      </c>
      <c r="H480" s="284">
        <v>781.07849999999996</v>
      </c>
      <c r="J480" s="2">
        <v>443</v>
      </c>
      <c r="K480" s="2">
        <v>361</v>
      </c>
      <c r="L480" s="295" t="str">
        <f t="shared" si="150"/>
        <v>Буський районний суд Львівської області</v>
      </c>
      <c r="M480" s="286">
        <f t="shared" si="150"/>
        <v>3</v>
      </c>
      <c r="N480" s="284">
        <f t="shared" si="150"/>
        <v>482.35860000000002</v>
      </c>
      <c r="O480" s="284">
        <f t="shared" si="150"/>
        <v>422.13600000000002</v>
      </c>
      <c r="P480" s="284">
        <f t="shared" si="150"/>
        <v>760.28650000000005</v>
      </c>
      <c r="R480" s="2"/>
      <c r="S480" s="2"/>
      <c r="T480" s="363"/>
      <c r="U480" s="217"/>
      <c r="V480" s="217"/>
      <c r="W480" s="217"/>
      <c r="X480" s="217"/>
    </row>
    <row r="481" spans="2:24" ht="15" customHeight="1" outlineLevel="1" x14ac:dyDescent="0.25">
      <c r="B481" s="2">
        <v>444</v>
      </c>
      <c r="C481" s="2">
        <v>362</v>
      </c>
      <c r="D481" s="413" t="s">
        <v>1011</v>
      </c>
      <c r="E481" s="285">
        <v>6</v>
      </c>
      <c r="F481" s="284">
        <v>930.70519999999999</v>
      </c>
      <c r="G481" s="284">
        <v>747.52940000000001</v>
      </c>
      <c r="H481" s="284">
        <v>811.57180000000005</v>
      </c>
      <c r="J481" s="2">
        <v>444</v>
      </c>
      <c r="K481" s="2">
        <v>362</v>
      </c>
      <c r="L481" s="295" t="str">
        <f t="shared" ref="L481:P482" si="151">D493</f>
        <v>Золочівський районний суд Львівської області</v>
      </c>
      <c r="M481" s="286">
        <f t="shared" si="151"/>
        <v>4</v>
      </c>
      <c r="N481" s="284">
        <f t="shared" si="151"/>
        <v>478.80520000000001</v>
      </c>
      <c r="O481" s="284">
        <f t="shared" si="151"/>
        <v>435.9699</v>
      </c>
      <c r="P481" s="284">
        <f t="shared" si="151"/>
        <v>350.26799999999997</v>
      </c>
      <c r="R481" s="2"/>
      <c r="S481" s="2"/>
      <c r="T481" s="363"/>
      <c r="U481" s="217"/>
      <c r="V481" s="217"/>
      <c r="W481" s="217"/>
      <c r="X481" s="217"/>
    </row>
    <row r="482" spans="2:24" ht="30.75" customHeight="1" outlineLevel="1" thickBot="1" x14ac:dyDescent="0.3">
      <c r="B482" s="2">
        <v>445</v>
      </c>
      <c r="C482" s="2">
        <v>363</v>
      </c>
      <c r="D482" s="413" t="s">
        <v>1012</v>
      </c>
      <c r="E482" s="285">
        <v>6</v>
      </c>
      <c r="F482" s="284">
        <v>1174.2873999999999</v>
      </c>
      <c r="G482" s="284">
        <v>1016.4717000000001</v>
      </c>
      <c r="H482" s="284">
        <v>1106.625</v>
      </c>
      <c r="J482" s="287">
        <v>445</v>
      </c>
      <c r="K482" s="287">
        <v>363</v>
      </c>
      <c r="L482" s="329" t="str">
        <f t="shared" si="151"/>
        <v>Перемишлянський районний суд Львівської області</v>
      </c>
      <c r="M482" s="307">
        <f t="shared" si="151"/>
        <v>3</v>
      </c>
      <c r="N482" s="330">
        <f t="shared" si="151"/>
        <v>309.45890000000003</v>
      </c>
      <c r="O482" s="330">
        <f t="shared" si="151"/>
        <v>304.51369999999997</v>
      </c>
      <c r="P482" s="330">
        <f t="shared" si="151"/>
        <v>254.197</v>
      </c>
      <c r="R482" s="287"/>
      <c r="S482" s="287"/>
      <c r="T482" s="406"/>
      <c r="U482" s="310"/>
      <c r="V482" s="310"/>
      <c r="W482" s="310"/>
      <c r="X482" s="310"/>
    </row>
    <row r="483" spans="2:24" ht="15" customHeight="1" outlineLevel="1" thickTop="1" x14ac:dyDescent="0.25">
      <c r="B483" s="2">
        <v>446</v>
      </c>
      <c r="C483" s="2">
        <v>364</v>
      </c>
      <c r="D483" s="413" t="s">
        <v>1013</v>
      </c>
      <c r="E483" s="285">
        <v>3</v>
      </c>
      <c r="F483" s="284">
        <v>331.36860000000001</v>
      </c>
      <c r="G483" s="284">
        <v>327.94229999999999</v>
      </c>
      <c r="H483" s="284">
        <v>161.0617</v>
      </c>
      <c r="J483" s="302">
        <v>446</v>
      </c>
      <c r="K483" s="302">
        <v>364</v>
      </c>
      <c r="L483" s="303" t="str">
        <f>D491</f>
        <v>Миколаївський районний суд Львівської області</v>
      </c>
      <c r="M483" s="300">
        <f>E491</f>
        <v>4.5</v>
      </c>
      <c r="N483" s="301">
        <f>F491</f>
        <v>832.17849999999999</v>
      </c>
      <c r="O483" s="301">
        <f>G491</f>
        <v>705.41060000000004</v>
      </c>
      <c r="P483" s="301">
        <f>H491</f>
        <v>489.36320000000001</v>
      </c>
      <c r="R483" s="302">
        <v>245</v>
      </c>
      <c r="S483" s="302">
        <v>213</v>
      </c>
      <c r="T483" s="385" t="s">
        <v>757</v>
      </c>
      <c r="U483" s="300">
        <f>M483+M484</f>
        <v>10.5</v>
      </c>
      <c r="V483" s="300">
        <f>N483+N484</f>
        <v>1773.2395000000001</v>
      </c>
      <c r="W483" s="300">
        <f>O483+O484</f>
        <v>1393.7643</v>
      </c>
      <c r="X483" s="300">
        <f>P483+P484</f>
        <v>1526.1396</v>
      </c>
    </row>
    <row r="484" spans="2:24" ht="30.75" customHeight="1" outlineLevel="1" thickBot="1" x14ac:dyDescent="0.3">
      <c r="B484" s="2">
        <v>447</v>
      </c>
      <c r="C484" s="2">
        <v>365</v>
      </c>
      <c r="D484" s="413" t="s">
        <v>1014</v>
      </c>
      <c r="E484" s="285">
        <v>5</v>
      </c>
      <c r="F484" s="284">
        <v>854.28319999999997</v>
      </c>
      <c r="G484" s="284">
        <v>803.00699999999995</v>
      </c>
      <c r="H484" s="284">
        <v>877.11400000000003</v>
      </c>
      <c r="J484" s="287">
        <v>447</v>
      </c>
      <c r="K484" s="287">
        <v>365</v>
      </c>
      <c r="L484" s="329" t="str">
        <f>D495</f>
        <v>Пустомитівський районний суд Львівської області</v>
      </c>
      <c r="M484" s="307">
        <f>E495</f>
        <v>6</v>
      </c>
      <c r="N484" s="330">
        <f>F495</f>
        <v>941.06100000000004</v>
      </c>
      <c r="O484" s="330">
        <f>G495</f>
        <v>688.3537</v>
      </c>
      <c r="P484" s="330">
        <f>H495</f>
        <v>1036.7764</v>
      </c>
      <c r="R484" s="287"/>
      <c r="S484" s="287"/>
      <c r="T484" s="312"/>
      <c r="U484" s="310"/>
      <c r="V484" s="310"/>
      <c r="W484" s="310"/>
      <c r="X484" s="310"/>
    </row>
    <row r="485" spans="2:24" ht="15" customHeight="1" outlineLevel="1" thickTop="1" x14ac:dyDescent="0.25">
      <c r="B485" s="2">
        <v>448</v>
      </c>
      <c r="C485" s="2">
        <v>366</v>
      </c>
      <c r="D485" s="413" t="s">
        <v>1015</v>
      </c>
      <c r="E485" s="285">
        <v>3</v>
      </c>
      <c r="F485" s="284">
        <v>361.38440000000003</v>
      </c>
      <c r="G485" s="284">
        <v>321.66140000000001</v>
      </c>
      <c r="H485" s="284">
        <v>234.9992</v>
      </c>
      <c r="J485" s="302">
        <v>448</v>
      </c>
      <c r="K485" s="302">
        <v>366</v>
      </c>
      <c r="L485" s="303" t="str">
        <f>D492</f>
        <v>Мостиський районний суд Львівської області</v>
      </c>
      <c r="M485" s="300">
        <f>E492</f>
        <v>2</v>
      </c>
      <c r="N485" s="301">
        <f>F492</f>
        <v>351.97460000000001</v>
      </c>
      <c r="O485" s="301">
        <f>G492</f>
        <v>287.23540000000003</v>
      </c>
      <c r="P485" s="301">
        <f>H492</f>
        <v>343.5453</v>
      </c>
      <c r="R485" s="302">
        <v>246</v>
      </c>
      <c r="S485" s="302">
        <v>214</v>
      </c>
      <c r="T485" s="303" t="s">
        <v>759</v>
      </c>
      <c r="U485" s="300">
        <f>M485+M486+M487+M488</f>
        <v>10.5</v>
      </c>
      <c r="V485" s="300">
        <f>N485+N486+N487+N488</f>
        <v>1885.8809999999999</v>
      </c>
      <c r="W485" s="300">
        <f>O485+O486+O487+O488</f>
        <v>1263.3573999999999</v>
      </c>
      <c r="X485" s="300">
        <f>P485+P486+P487+P488</f>
        <v>2403.4863999999998</v>
      </c>
    </row>
    <row r="486" spans="2:24" ht="30" customHeight="1" outlineLevel="1" x14ac:dyDescent="0.25">
      <c r="B486" s="2">
        <v>449</v>
      </c>
      <c r="C486" s="2">
        <v>367</v>
      </c>
      <c r="D486" s="413" t="s">
        <v>1016</v>
      </c>
      <c r="E486" s="285">
        <v>3</v>
      </c>
      <c r="F486" s="284">
        <v>482.35860000000002</v>
      </c>
      <c r="G486" s="284">
        <v>422.13600000000002</v>
      </c>
      <c r="H486" s="284">
        <v>760.28650000000005</v>
      </c>
      <c r="J486" s="2">
        <v>449</v>
      </c>
      <c r="K486" s="2">
        <v>367</v>
      </c>
      <c r="L486" s="295" t="str">
        <f>D481</f>
        <v>Самбірський міськрайонний суд Львівської області</v>
      </c>
      <c r="M486" s="286">
        <f>E481</f>
        <v>6</v>
      </c>
      <c r="N486" s="284">
        <f>F481</f>
        <v>930.70519999999999</v>
      </c>
      <c r="O486" s="284">
        <f>G481</f>
        <v>747.52940000000001</v>
      </c>
      <c r="P486" s="284">
        <f>H481</f>
        <v>811.57180000000005</v>
      </c>
      <c r="R486" s="2"/>
      <c r="S486" s="2"/>
      <c r="T486" s="363"/>
      <c r="U486" s="217"/>
      <c r="V486" s="217"/>
      <c r="W486" s="217"/>
      <c r="X486" s="217"/>
    </row>
    <row r="487" spans="2:24" ht="30" customHeight="1" outlineLevel="1" x14ac:dyDescent="0.25">
      <c r="B487" s="2">
        <v>450</v>
      </c>
      <c r="C487" s="2">
        <v>368</v>
      </c>
      <c r="D487" s="413" t="s">
        <v>1017</v>
      </c>
      <c r="E487" s="285">
        <v>4</v>
      </c>
      <c r="F487" s="284">
        <v>516.48469999999998</v>
      </c>
      <c r="G487" s="284">
        <v>426.30619999999999</v>
      </c>
      <c r="H487" s="284">
        <v>502.96859999999998</v>
      </c>
      <c r="J487" s="2">
        <v>450</v>
      </c>
      <c r="K487" s="2">
        <v>368</v>
      </c>
      <c r="L487" s="295" t="str">
        <f t="shared" ref="L487:P488" si="152">D499</f>
        <v>Старосамбірський районний суд Львівської області</v>
      </c>
      <c r="M487" s="286">
        <f t="shared" si="152"/>
        <v>1</v>
      </c>
      <c r="N487" s="284">
        <f t="shared" si="152"/>
        <v>392.149</v>
      </c>
      <c r="O487" s="284">
        <f t="shared" si="152"/>
        <v>190.29</v>
      </c>
      <c r="P487" s="284">
        <f t="shared" si="152"/>
        <v>744.91300000000001</v>
      </c>
      <c r="R487" s="2"/>
      <c r="S487" s="2"/>
      <c r="T487" s="363"/>
      <c r="U487" s="217"/>
      <c r="V487" s="217"/>
      <c r="W487" s="217"/>
      <c r="X487" s="217"/>
    </row>
    <row r="488" spans="2:24" ht="15.75" customHeight="1" outlineLevel="1" thickBot="1" x14ac:dyDescent="0.3">
      <c r="B488" s="2">
        <v>451</v>
      </c>
      <c r="C488" s="2">
        <v>369</v>
      </c>
      <c r="D488" s="413" t="s">
        <v>1018</v>
      </c>
      <c r="E488" s="285">
        <v>1.6</v>
      </c>
      <c r="F488" s="284">
        <v>307.75970000000001</v>
      </c>
      <c r="G488" s="284">
        <v>9.3023000000000007</v>
      </c>
      <c r="H488" s="284">
        <v>1023.7408</v>
      </c>
      <c r="J488" s="287">
        <v>451</v>
      </c>
      <c r="K488" s="287">
        <v>369</v>
      </c>
      <c r="L488" s="329" t="str">
        <f t="shared" si="152"/>
        <v>Турківський районний суд Львівської області</v>
      </c>
      <c r="M488" s="307">
        <f t="shared" si="152"/>
        <v>1.5</v>
      </c>
      <c r="N488" s="330">
        <f t="shared" si="152"/>
        <v>211.0522</v>
      </c>
      <c r="O488" s="330">
        <f t="shared" si="152"/>
        <v>38.302599999999998</v>
      </c>
      <c r="P488" s="330">
        <f t="shared" si="152"/>
        <v>503.4563</v>
      </c>
      <c r="R488" s="287"/>
      <c r="S488" s="287"/>
      <c r="T488" s="406"/>
      <c r="U488" s="310"/>
      <c r="V488" s="310"/>
      <c r="W488" s="310"/>
      <c r="X488" s="310"/>
    </row>
    <row r="489" spans="2:24" ht="15" customHeight="1" outlineLevel="1" thickTop="1" x14ac:dyDescent="0.25">
      <c r="B489" s="2">
        <v>452</v>
      </c>
      <c r="C489" s="2">
        <v>370</v>
      </c>
      <c r="D489" s="413" t="s">
        <v>1019</v>
      </c>
      <c r="E489" s="285">
        <v>4.5</v>
      </c>
      <c r="F489" s="284">
        <v>707.95960000000002</v>
      </c>
      <c r="G489" s="284">
        <v>673.3021</v>
      </c>
      <c r="H489" s="284">
        <v>480.84910000000002</v>
      </c>
      <c r="J489" s="302">
        <v>452</v>
      </c>
      <c r="K489" s="302">
        <v>370</v>
      </c>
      <c r="L489" s="303" t="str">
        <f>D488</f>
        <v>Жидачівський районний суд Львівської області</v>
      </c>
      <c r="M489" s="300">
        <f>E488</f>
        <v>1.6</v>
      </c>
      <c r="N489" s="301">
        <f>F488</f>
        <v>307.75970000000001</v>
      </c>
      <c r="O489" s="301">
        <f>G488</f>
        <v>9.3023000000000007</v>
      </c>
      <c r="P489" s="301">
        <f>H488</f>
        <v>1023.7408</v>
      </c>
      <c r="R489" s="302">
        <v>247</v>
      </c>
      <c r="S489" s="302">
        <v>215</v>
      </c>
      <c r="T489" s="303" t="s">
        <v>761</v>
      </c>
      <c r="U489" s="300">
        <f>M489+M490+M491</f>
        <v>11.6</v>
      </c>
      <c r="V489" s="300">
        <f>N489+N490+N491</f>
        <v>1852.4322999999999</v>
      </c>
      <c r="W489" s="300">
        <f>O489+O490+O491</f>
        <v>1362.5076000000001</v>
      </c>
      <c r="X489" s="300">
        <f>P489+P490+P491</f>
        <v>2383.7878000000001</v>
      </c>
    </row>
    <row r="490" spans="2:24" ht="15" customHeight="1" outlineLevel="1" x14ac:dyDescent="0.25">
      <c r="B490" s="2">
        <v>453</v>
      </c>
      <c r="C490" s="2">
        <v>371</v>
      </c>
      <c r="D490" s="413" t="s">
        <v>1020</v>
      </c>
      <c r="E490" s="285">
        <v>4</v>
      </c>
      <c r="F490" s="284">
        <v>591.61410000000001</v>
      </c>
      <c r="G490" s="284">
        <v>535.91539999999998</v>
      </c>
      <c r="H490" s="284">
        <v>602.053</v>
      </c>
      <c r="J490" s="2">
        <v>453</v>
      </c>
      <c r="K490" s="2">
        <v>371</v>
      </c>
      <c r="L490" s="295" t="str">
        <f>D497</f>
        <v>Сколівський районний суд Львівської області</v>
      </c>
      <c r="M490" s="286">
        <f>E497</f>
        <v>4</v>
      </c>
      <c r="N490" s="284">
        <f>F497</f>
        <v>370.3852</v>
      </c>
      <c r="O490" s="284">
        <f>G497</f>
        <v>336.73360000000002</v>
      </c>
      <c r="P490" s="284">
        <f>H497</f>
        <v>253.422</v>
      </c>
      <c r="R490" s="2"/>
      <c r="S490" s="2"/>
      <c r="T490" s="363"/>
      <c r="U490" s="217"/>
      <c r="V490" s="217"/>
      <c r="W490" s="217"/>
      <c r="X490" s="217"/>
    </row>
    <row r="491" spans="2:24" ht="30.75" customHeight="1" outlineLevel="1" thickBot="1" x14ac:dyDescent="0.3">
      <c r="B491" s="2">
        <v>454</v>
      </c>
      <c r="C491" s="2">
        <v>372</v>
      </c>
      <c r="D491" s="413" t="s">
        <v>1021</v>
      </c>
      <c r="E491" s="285">
        <v>4.5</v>
      </c>
      <c r="F491" s="284">
        <v>832.17849999999999</v>
      </c>
      <c r="G491" s="284">
        <v>705.41060000000004</v>
      </c>
      <c r="H491" s="284">
        <v>489.36320000000001</v>
      </c>
      <c r="J491" s="287">
        <v>454</v>
      </c>
      <c r="K491" s="287">
        <v>372</v>
      </c>
      <c r="L491" s="329" t="str">
        <f>D482</f>
        <v>Стрийський міськрайонний суд Львівської області</v>
      </c>
      <c r="M491" s="307">
        <f>E482</f>
        <v>6</v>
      </c>
      <c r="N491" s="330">
        <f>F482</f>
        <v>1174.2873999999999</v>
      </c>
      <c r="O491" s="330">
        <f>G482</f>
        <v>1016.4717000000001</v>
      </c>
      <c r="P491" s="330">
        <f>H482</f>
        <v>1106.625</v>
      </c>
      <c r="R491" s="287"/>
      <c r="S491" s="287"/>
      <c r="T491" s="406"/>
      <c r="U491" s="310"/>
      <c r="V491" s="310"/>
      <c r="W491" s="310"/>
      <c r="X491" s="310"/>
    </row>
    <row r="492" spans="2:24" ht="15" customHeight="1" outlineLevel="1" thickTop="1" x14ac:dyDescent="0.25">
      <c r="B492" s="2">
        <v>455</v>
      </c>
      <c r="C492" s="2">
        <v>373</v>
      </c>
      <c r="D492" s="413" t="s">
        <v>1022</v>
      </c>
      <c r="E492" s="285">
        <v>2</v>
      </c>
      <c r="F492" s="284">
        <v>351.97460000000001</v>
      </c>
      <c r="G492" s="284">
        <v>287.23540000000003</v>
      </c>
      <c r="H492" s="284">
        <v>343.5453</v>
      </c>
      <c r="J492" s="302">
        <v>455</v>
      </c>
      <c r="K492" s="302">
        <v>373</v>
      </c>
      <c r="L492" s="303" t="str">
        <f>D498</f>
        <v>Сокальський районний суд Львівської області</v>
      </c>
      <c r="M492" s="300">
        <f>E498</f>
        <v>3.7</v>
      </c>
      <c r="N492" s="301">
        <f>F498</f>
        <v>920.48950000000002</v>
      </c>
      <c r="O492" s="301">
        <f>G498</f>
        <v>801.23869999999999</v>
      </c>
      <c r="P492" s="301">
        <f>H498</f>
        <v>701.91520000000003</v>
      </c>
      <c r="R492" s="302">
        <v>248</v>
      </c>
      <c r="S492" s="302">
        <v>216</v>
      </c>
      <c r="T492" s="303" t="s">
        <v>763</v>
      </c>
      <c r="U492" s="300">
        <f>M492+M493</f>
        <v>8.6999999999999993</v>
      </c>
      <c r="V492" s="300">
        <f>N492+N493</f>
        <v>1774.7727</v>
      </c>
      <c r="W492" s="300">
        <f>O492+O493</f>
        <v>1604.2456999999999</v>
      </c>
      <c r="X492" s="300">
        <f>P492+P493</f>
        <v>1579.0291999999999</v>
      </c>
    </row>
    <row r="493" spans="2:24" ht="30.75" customHeight="1" outlineLevel="1" thickBot="1" x14ac:dyDescent="0.3">
      <c r="B493" s="2">
        <v>456</v>
      </c>
      <c r="C493" s="2">
        <v>374</v>
      </c>
      <c r="D493" s="413" t="s">
        <v>1023</v>
      </c>
      <c r="E493" s="285">
        <v>4</v>
      </c>
      <c r="F493" s="284">
        <v>478.80520000000001</v>
      </c>
      <c r="G493" s="284">
        <v>435.9699</v>
      </c>
      <c r="H493" s="284">
        <v>350.26799999999997</v>
      </c>
      <c r="J493" s="287">
        <v>456</v>
      </c>
      <c r="K493" s="287">
        <v>374</v>
      </c>
      <c r="L493" s="329" t="str">
        <f>D484</f>
        <v>Червоноградський міський суд Львівської області</v>
      </c>
      <c r="M493" s="307">
        <f>E484</f>
        <v>5</v>
      </c>
      <c r="N493" s="330">
        <f>F484</f>
        <v>854.28319999999997</v>
      </c>
      <c r="O493" s="330">
        <f>G484</f>
        <v>803.00699999999995</v>
      </c>
      <c r="P493" s="330">
        <f>H484</f>
        <v>877.11400000000003</v>
      </c>
      <c r="R493" s="287"/>
      <c r="S493" s="287"/>
      <c r="T493" s="312"/>
      <c r="U493" s="310"/>
      <c r="V493" s="310"/>
      <c r="W493" s="310"/>
      <c r="X493" s="310"/>
    </row>
    <row r="494" spans="2:24" ht="15" customHeight="1" outlineLevel="1" thickTop="1" x14ac:dyDescent="0.25">
      <c r="B494" s="2">
        <v>457</v>
      </c>
      <c r="C494" s="2">
        <v>375</v>
      </c>
      <c r="D494" s="413" t="s">
        <v>1024</v>
      </c>
      <c r="E494" s="285">
        <v>3</v>
      </c>
      <c r="F494" s="284">
        <v>309.45890000000003</v>
      </c>
      <c r="G494" s="284">
        <v>304.51369999999997</v>
      </c>
      <c r="H494" s="284">
        <v>254.197</v>
      </c>
      <c r="J494" s="302">
        <v>457</v>
      </c>
      <c r="K494" s="302">
        <v>375</v>
      </c>
      <c r="L494" s="303" t="str">
        <f>D487</f>
        <v>Городоцький районний суд Львівської області</v>
      </c>
      <c r="M494" s="300">
        <f>E487</f>
        <v>4</v>
      </c>
      <c r="N494" s="301">
        <f>F487</f>
        <v>516.48469999999998</v>
      </c>
      <c r="O494" s="301">
        <f>G487</f>
        <v>426.30619999999999</v>
      </c>
      <c r="P494" s="301">
        <f>H487</f>
        <v>502.96859999999998</v>
      </c>
      <c r="R494" s="302">
        <v>249</v>
      </c>
      <c r="S494" s="302">
        <v>217</v>
      </c>
      <c r="T494" s="385" t="s">
        <v>765</v>
      </c>
      <c r="U494" s="300">
        <f>M494+M495</f>
        <v>7.5</v>
      </c>
      <c r="V494" s="300">
        <f>N494+N495</f>
        <v>1670.441</v>
      </c>
      <c r="W494" s="300">
        <f>O494+O495</f>
        <v>1390.4485999999999</v>
      </c>
      <c r="X494" s="300">
        <f>P494+P495</f>
        <v>1870.7502999999999</v>
      </c>
    </row>
    <row r="495" spans="2:24" ht="15.75" customHeight="1" outlineLevel="1" thickBot="1" x14ac:dyDescent="0.3">
      <c r="B495" s="2">
        <v>458</v>
      </c>
      <c r="C495" s="2">
        <v>376</v>
      </c>
      <c r="D495" s="413" t="s">
        <v>1025</v>
      </c>
      <c r="E495" s="285">
        <v>6</v>
      </c>
      <c r="F495" s="284">
        <v>941.06100000000004</v>
      </c>
      <c r="G495" s="284">
        <v>688.3537</v>
      </c>
      <c r="H495" s="284">
        <v>1036.7764</v>
      </c>
      <c r="J495" s="287">
        <v>458</v>
      </c>
      <c r="K495" s="287">
        <v>376</v>
      </c>
      <c r="L495" s="329" t="str">
        <f>D501</f>
        <v>Яворівський районний суд Львівської області</v>
      </c>
      <c r="M495" s="307">
        <f>E501</f>
        <v>3.5</v>
      </c>
      <c r="N495" s="330">
        <f>F501</f>
        <v>1153.9563000000001</v>
      </c>
      <c r="O495" s="330">
        <f>G501</f>
        <v>964.14239999999995</v>
      </c>
      <c r="P495" s="330">
        <f>H501</f>
        <v>1367.7817</v>
      </c>
      <c r="R495" s="287"/>
      <c r="S495" s="287"/>
      <c r="T495" s="312"/>
      <c r="U495" s="310"/>
      <c r="V495" s="310"/>
      <c r="W495" s="310"/>
      <c r="X495" s="310"/>
    </row>
    <row r="496" spans="2:24" ht="15" customHeight="1" outlineLevel="1" thickTop="1" x14ac:dyDescent="0.25">
      <c r="B496" s="2">
        <v>459</v>
      </c>
      <c r="C496" s="2">
        <v>377</v>
      </c>
      <c r="D496" s="413" t="s">
        <v>1026</v>
      </c>
      <c r="E496" s="285">
        <v>1</v>
      </c>
      <c r="F496" s="284">
        <v>387.55279999999999</v>
      </c>
      <c r="G496" s="284">
        <v>286.57510000000002</v>
      </c>
      <c r="H496" s="284">
        <v>540.22940000000006</v>
      </c>
      <c r="J496" s="302">
        <v>459</v>
      </c>
      <c r="K496" s="302">
        <v>377</v>
      </c>
      <c r="L496" s="303" t="str">
        <f>D475</f>
        <v>Личаківський районний суд м.Львова</v>
      </c>
      <c r="M496" s="300">
        <f>E475</f>
        <v>9</v>
      </c>
      <c r="N496" s="301">
        <f>F475</f>
        <v>1875.8775000000001</v>
      </c>
      <c r="O496" s="301">
        <f>G475</f>
        <v>1421.1396999999999</v>
      </c>
      <c r="P496" s="301">
        <f>H475</f>
        <v>1652.2630999999999</v>
      </c>
      <c r="R496" s="302">
        <v>250</v>
      </c>
      <c r="S496" s="302">
        <v>218</v>
      </c>
      <c r="T496" s="303" t="s">
        <v>292</v>
      </c>
      <c r="U496" s="300">
        <f>M496+M497</f>
        <v>22</v>
      </c>
      <c r="V496" s="300">
        <f>N496+N497</f>
        <v>3928.4655000000002</v>
      </c>
      <c r="W496" s="300">
        <f>O496+O497</f>
        <v>3269.4088999999999</v>
      </c>
      <c r="X496" s="300">
        <f>P496+P497</f>
        <v>2783.6228000000001</v>
      </c>
    </row>
    <row r="497" spans="2:24" ht="15.75" customHeight="1" outlineLevel="1" thickBot="1" x14ac:dyDescent="0.3">
      <c r="B497" s="2">
        <v>460</v>
      </c>
      <c r="C497" s="2">
        <v>378</v>
      </c>
      <c r="D497" s="413" t="s">
        <v>1027</v>
      </c>
      <c r="E497" s="285">
        <v>4</v>
      </c>
      <c r="F497" s="284">
        <v>370.3852</v>
      </c>
      <c r="G497" s="284">
        <v>336.73360000000002</v>
      </c>
      <c r="H497" s="284">
        <v>253.422</v>
      </c>
      <c r="J497" s="287">
        <v>460</v>
      </c>
      <c r="K497" s="287">
        <v>378</v>
      </c>
      <c r="L497" s="329" t="str">
        <f>D477</f>
        <v>Шевченківський районний суд м.Львова</v>
      </c>
      <c r="M497" s="307">
        <f>E477</f>
        <v>13</v>
      </c>
      <c r="N497" s="330">
        <f>F477</f>
        <v>2052.5880000000002</v>
      </c>
      <c r="O497" s="330">
        <f>G477</f>
        <v>1848.2692</v>
      </c>
      <c r="P497" s="330">
        <f>H477</f>
        <v>1131.3597</v>
      </c>
      <c r="R497" s="287"/>
      <c r="S497" s="287"/>
      <c r="T497" s="312"/>
      <c r="U497" s="310"/>
      <c r="V497" s="310"/>
      <c r="W497" s="310"/>
      <c r="X497" s="310"/>
    </row>
    <row r="498" spans="2:24" ht="15" customHeight="1" outlineLevel="1" thickTop="1" x14ac:dyDescent="0.25">
      <c r="B498" s="2">
        <v>461</v>
      </c>
      <c r="C498" s="2">
        <v>379</v>
      </c>
      <c r="D498" s="413" t="s">
        <v>1028</v>
      </c>
      <c r="E498" s="285">
        <v>3.7</v>
      </c>
      <c r="F498" s="284">
        <v>920.48950000000002</v>
      </c>
      <c r="G498" s="284">
        <v>801.23869999999999</v>
      </c>
      <c r="H498" s="284">
        <v>701.91520000000003</v>
      </c>
      <c r="J498" s="302">
        <v>461</v>
      </c>
      <c r="K498" s="302">
        <v>379</v>
      </c>
      <c r="L498" s="303" t="str">
        <f>D473</f>
        <v>Галицький районний суд м.Львова</v>
      </c>
      <c r="M498" s="300">
        <f>E473</f>
        <v>9.9</v>
      </c>
      <c r="N498" s="301">
        <f>F473</f>
        <v>2696.7820000000002</v>
      </c>
      <c r="O498" s="301">
        <f>G473</f>
        <v>2526.6736999999998</v>
      </c>
      <c r="P498" s="301">
        <f>H473</f>
        <v>1256.9291000000001</v>
      </c>
      <c r="R498" s="302">
        <v>251</v>
      </c>
      <c r="S498" s="302">
        <v>219</v>
      </c>
      <c r="T498" s="303" t="s">
        <v>293</v>
      </c>
      <c r="U498" s="300">
        <f>M498+M499</f>
        <v>18.8</v>
      </c>
      <c r="V498" s="300">
        <f>N498+N499</f>
        <v>4497.7350000000006</v>
      </c>
      <c r="W498" s="300">
        <f>O498+O499</f>
        <v>4006.4844999999996</v>
      </c>
      <c r="X498" s="300">
        <f>P498+P499</f>
        <v>2492.8939</v>
      </c>
    </row>
    <row r="499" spans="2:24" ht="15.75" customHeight="1" outlineLevel="1" thickBot="1" x14ac:dyDescent="0.3">
      <c r="B499" s="2">
        <v>462</v>
      </c>
      <c r="C499" s="2">
        <v>380</v>
      </c>
      <c r="D499" s="413" t="s">
        <v>1029</v>
      </c>
      <c r="E499" s="285">
        <v>1</v>
      </c>
      <c r="F499" s="284">
        <v>392.149</v>
      </c>
      <c r="G499" s="284">
        <v>190.29</v>
      </c>
      <c r="H499" s="284">
        <v>744.91300000000001</v>
      </c>
      <c r="J499" s="287">
        <v>462</v>
      </c>
      <c r="K499" s="287">
        <v>380</v>
      </c>
      <c r="L499" s="329" t="str">
        <f>D478</f>
        <v>Сихівський районний суд м.Львова</v>
      </c>
      <c r="M499" s="307">
        <f>E478</f>
        <v>8.9</v>
      </c>
      <c r="N499" s="330">
        <f>F478</f>
        <v>1800.953</v>
      </c>
      <c r="O499" s="330">
        <f>G478</f>
        <v>1479.8108</v>
      </c>
      <c r="P499" s="330">
        <f>H478</f>
        <v>1235.9648</v>
      </c>
      <c r="R499" s="287"/>
      <c r="S499" s="287"/>
      <c r="T499" s="312"/>
      <c r="U499" s="310"/>
      <c r="V499" s="310"/>
      <c r="W499" s="310"/>
      <c r="X499" s="310"/>
    </row>
    <row r="500" spans="2:24" ht="15.75" customHeight="1" outlineLevel="1" thickTop="1" x14ac:dyDescent="0.25">
      <c r="B500" s="2">
        <v>463</v>
      </c>
      <c r="C500" s="2">
        <v>381</v>
      </c>
      <c r="D500" s="413" t="s">
        <v>1030</v>
      </c>
      <c r="E500" s="285">
        <v>1.5</v>
      </c>
      <c r="F500" s="284">
        <v>211.0522</v>
      </c>
      <c r="G500" s="284">
        <v>38.302599999999998</v>
      </c>
      <c r="H500" s="284">
        <v>503.4563</v>
      </c>
      <c r="J500" s="298">
        <v>463</v>
      </c>
      <c r="K500" s="298">
        <v>381</v>
      </c>
      <c r="L500" s="356" t="str">
        <f>D474</f>
        <v>Залізничний районний суд м.Львова</v>
      </c>
      <c r="M500" s="300">
        <f>E474</f>
        <v>12.5</v>
      </c>
      <c r="N500" s="301">
        <f>F474</f>
        <v>1916.7438999999999</v>
      </c>
      <c r="O500" s="301">
        <f>G474</f>
        <v>1703.1365000000001</v>
      </c>
      <c r="P500" s="301">
        <f>H474</f>
        <v>1356.5681999999999</v>
      </c>
      <c r="R500" s="298">
        <v>252</v>
      </c>
      <c r="S500" s="298">
        <v>220</v>
      </c>
      <c r="T500" s="356" t="s">
        <v>294</v>
      </c>
      <c r="U500" s="305">
        <f>M500+M501</f>
        <v>19.7</v>
      </c>
      <c r="V500" s="305">
        <f>N500+N501</f>
        <v>3768.6977999999999</v>
      </c>
      <c r="W500" s="305">
        <f>O500+O501</f>
        <v>3318.5607</v>
      </c>
      <c r="X500" s="305">
        <f>P500+P501</f>
        <v>3692.7735000000002</v>
      </c>
    </row>
    <row r="501" spans="2:24" ht="15.75" customHeight="1" outlineLevel="1" thickBot="1" x14ac:dyDescent="0.3">
      <c r="B501" s="396">
        <v>464</v>
      </c>
      <c r="C501" s="396">
        <v>382</v>
      </c>
      <c r="D501" s="414" t="s">
        <v>1031</v>
      </c>
      <c r="E501" s="347">
        <v>3.5</v>
      </c>
      <c r="F501" s="346">
        <v>1153.9563000000001</v>
      </c>
      <c r="G501" s="346">
        <v>964.14239999999995</v>
      </c>
      <c r="H501" s="346">
        <v>1367.7817</v>
      </c>
      <c r="J501" s="396">
        <v>464</v>
      </c>
      <c r="K501" s="396">
        <v>382</v>
      </c>
      <c r="L501" s="410" t="str">
        <f>D476</f>
        <v>Франківський районний суд м.Львова</v>
      </c>
      <c r="M501" s="409">
        <f>E476</f>
        <v>7.2</v>
      </c>
      <c r="N501" s="346">
        <f>F476</f>
        <v>1851.9539</v>
      </c>
      <c r="O501" s="346">
        <f>G476</f>
        <v>1615.4241999999999</v>
      </c>
      <c r="P501" s="346">
        <f>H476</f>
        <v>2336.2053000000001</v>
      </c>
      <c r="R501" s="396"/>
      <c r="S501" s="396"/>
      <c r="T501" s="436"/>
      <c r="U501" s="412"/>
      <c r="V501" s="412"/>
      <c r="W501" s="412"/>
      <c r="X501" s="412"/>
    </row>
    <row r="502" spans="2:24" ht="30.75" customHeight="1" outlineLevel="1" thickTop="1" x14ac:dyDescent="0.25">
      <c r="B502" s="302">
        <v>465</v>
      </c>
      <c r="C502" s="302">
        <v>383</v>
      </c>
      <c r="D502" s="419" t="s">
        <v>1032</v>
      </c>
      <c r="E502" s="350">
        <v>4</v>
      </c>
      <c r="F502" s="301">
        <v>268.75259999999997</v>
      </c>
      <c r="G502" s="301">
        <v>266.43360000000001</v>
      </c>
      <c r="H502" s="301">
        <v>220.98609999999999</v>
      </c>
      <c r="J502" s="302">
        <v>465</v>
      </c>
      <c r="K502" s="302">
        <v>383</v>
      </c>
      <c r="L502" s="303" t="str">
        <f>D503</f>
        <v>Баштанський  районний суд Миколаївської області</v>
      </c>
      <c r="M502" s="300">
        <f>E503</f>
        <v>2</v>
      </c>
      <c r="N502" s="301">
        <f>F503</f>
        <v>387.46429999999998</v>
      </c>
      <c r="O502" s="301">
        <f>G503</f>
        <v>351.51799999999997</v>
      </c>
      <c r="P502" s="301">
        <f>H503</f>
        <v>319.72500000000002</v>
      </c>
      <c r="R502" s="302">
        <v>253</v>
      </c>
      <c r="S502" s="302">
        <v>221</v>
      </c>
      <c r="T502" s="303" t="s">
        <v>770</v>
      </c>
      <c r="U502" s="300">
        <f>M502+M503+M504</f>
        <v>9</v>
      </c>
      <c r="V502" s="300">
        <f>N502+N503+N504</f>
        <v>1092.6275000000001</v>
      </c>
      <c r="W502" s="300">
        <f>O502+O503+O504</f>
        <v>1004.1354</v>
      </c>
      <c r="X502" s="300">
        <f>P502+P503+P504</f>
        <v>769.6721</v>
      </c>
    </row>
    <row r="503" spans="2:24" ht="30" customHeight="1" outlineLevel="1" x14ac:dyDescent="0.25">
      <c r="B503" s="2">
        <v>466</v>
      </c>
      <c r="C503" s="2">
        <v>384</v>
      </c>
      <c r="D503" s="413" t="s">
        <v>1033</v>
      </c>
      <c r="E503" s="285">
        <v>2</v>
      </c>
      <c r="F503" s="284">
        <v>387.46429999999998</v>
      </c>
      <c r="G503" s="284">
        <v>351.51799999999997</v>
      </c>
      <c r="H503" s="284">
        <v>319.72500000000002</v>
      </c>
      <c r="J503" s="2">
        <v>466</v>
      </c>
      <c r="K503" s="2">
        <v>384</v>
      </c>
      <c r="L503" s="295" t="str">
        <f>D513</f>
        <v>Казанківський районний суд Миколаївської області</v>
      </c>
      <c r="M503" s="300">
        <f>E513</f>
        <v>3</v>
      </c>
      <c r="N503" s="284">
        <f>F513</f>
        <v>323.77420000000001</v>
      </c>
      <c r="O503" s="284">
        <f>G513</f>
        <v>292.82850000000002</v>
      </c>
      <c r="P503" s="284">
        <f>H513</f>
        <v>184.3091</v>
      </c>
      <c r="R503" s="2"/>
      <c r="S503" s="2"/>
      <c r="T503" s="363"/>
      <c r="U503" s="217"/>
      <c r="V503" s="217"/>
      <c r="W503" s="217"/>
      <c r="X503" s="217"/>
    </row>
    <row r="504" spans="2:24" ht="30.75" customHeight="1" outlineLevel="1" thickBot="1" x14ac:dyDescent="0.3">
      <c r="B504" s="2">
        <v>467</v>
      </c>
      <c r="C504" s="2">
        <v>385</v>
      </c>
      <c r="D504" s="413" t="s">
        <v>1034</v>
      </c>
      <c r="E504" s="285">
        <v>2</v>
      </c>
      <c r="F504" s="284">
        <v>222.3989</v>
      </c>
      <c r="G504" s="284">
        <v>163.4599</v>
      </c>
      <c r="H504" s="284">
        <v>495.87</v>
      </c>
      <c r="J504" s="287">
        <v>467</v>
      </c>
      <c r="K504" s="287">
        <v>385</v>
      </c>
      <c r="L504" s="329" t="str">
        <f>D516</f>
        <v>Новобузький районний суд Миколаївської області</v>
      </c>
      <c r="M504" s="307">
        <f>E516</f>
        <v>4</v>
      </c>
      <c r="N504" s="330">
        <f>F516</f>
        <v>381.38900000000001</v>
      </c>
      <c r="O504" s="330">
        <f>G516</f>
        <v>359.78890000000001</v>
      </c>
      <c r="P504" s="330">
        <f>H516</f>
        <v>265.63799999999998</v>
      </c>
      <c r="R504" s="287"/>
      <c r="S504" s="287"/>
      <c r="T504" s="406"/>
      <c r="U504" s="310"/>
      <c r="V504" s="310"/>
      <c r="W504" s="310"/>
      <c r="X504" s="310"/>
    </row>
    <row r="505" spans="2:24" ht="30" customHeight="1" outlineLevel="1" thickTop="1" x14ac:dyDescent="0.25">
      <c r="B505" s="2">
        <v>468</v>
      </c>
      <c r="C505" s="2">
        <v>386</v>
      </c>
      <c r="D505" s="413" t="s">
        <v>1035</v>
      </c>
      <c r="E505" s="285">
        <v>2</v>
      </c>
      <c r="F505" s="284">
        <v>235.51</v>
      </c>
      <c r="G505" s="284">
        <v>226.40950000000001</v>
      </c>
      <c r="H505" s="284">
        <v>226.6626</v>
      </c>
      <c r="J505" s="302">
        <v>468</v>
      </c>
      <c r="K505" s="302">
        <v>386</v>
      </c>
      <c r="L505" s="303" t="str">
        <f t="shared" ref="L505:P506" si="153">D507</f>
        <v>Веселинівський  районний суд Миколаївської області</v>
      </c>
      <c r="M505" s="300">
        <f t="shared" si="153"/>
        <v>4</v>
      </c>
      <c r="N505" s="301">
        <f t="shared" si="153"/>
        <v>290.93279999999999</v>
      </c>
      <c r="O505" s="301">
        <f t="shared" si="153"/>
        <v>275.4941</v>
      </c>
      <c r="P505" s="301">
        <f t="shared" si="153"/>
        <v>195.46860000000001</v>
      </c>
      <c r="R505" s="302">
        <v>254</v>
      </c>
      <c r="S505" s="302">
        <v>222</v>
      </c>
      <c r="T505" s="303" t="s">
        <v>296</v>
      </c>
      <c r="U505" s="300">
        <f>M505+M506+M507+M508</f>
        <v>16.3</v>
      </c>
      <c r="V505" s="300">
        <f>N505+N506+N507+N508</f>
        <v>1484.3579999999999</v>
      </c>
      <c r="W505" s="300">
        <f>O505+O506+O507+O508</f>
        <v>1350.0933</v>
      </c>
      <c r="X505" s="300">
        <f>P505+P506+P507+P508</f>
        <v>989.8454999999999</v>
      </c>
    </row>
    <row r="506" spans="2:24" ht="30" customHeight="1" outlineLevel="1" x14ac:dyDescent="0.25">
      <c r="B506" s="2">
        <v>469</v>
      </c>
      <c r="C506" s="2">
        <v>387</v>
      </c>
      <c r="D506" s="413" t="s">
        <v>1036</v>
      </c>
      <c r="E506" s="285">
        <v>1</v>
      </c>
      <c r="F506" s="284">
        <v>214.88489999999999</v>
      </c>
      <c r="G506" s="284">
        <v>212.6739</v>
      </c>
      <c r="H506" s="284">
        <v>224.71100000000001</v>
      </c>
      <c r="J506" s="2">
        <v>469</v>
      </c>
      <c r="K506" s="2">
        <v>387</v>
      </c>
      <c r="L506" s="295" t="str">
        <f t="shared" si="153"/>
        <v>Вознесенський міськрайонний суд Миколаївської області</v>
      </c>
      <c r="M506" s="286">
        <f t="shared" si="153"/>
        <v>8.3000000000000007</v>
      </c>
      <c r="N506" s="284">
        <f t="shared" si="153"/>
        <v>822.77689999999996</v>
      </c>
      <c r="O506" s="284">
        <f t="shared" si="153"/>
        <v>752.47709999999995</v>
      </c>
      <c r="P506" s="284">
        <f t="shared" si="153"/>
        <v>423.5641</v>
      </c>
      <c r="R506" s="2"/>
      <c r="S506" s="2"/>
      <c r="T506" s="363"/>
      <c r="U506" s="217"/>
      <c r="V506" s="217"/>
      <c r="W506" s="217"/>
      <c r="X506" s="217"/>
    </row>
    <row r="507" spans="2:24" ht="30" customHeight="1" outlineLevel="1" x14ac:dyDescent="0.25">
      <c r="B507" s="506">
        <v>470</v>
      </c>
      <c r="C507" s="506">
        <v>388</v>
      </c>
      <c r="D507" s="507" t="s">
        <v>1037</v>
      </c>
      <c r="E507" s="508">
        <v>4</v>
      </c>
      <c r="F507" s="304">
        <v>290.93279999999999</v>
      </c>
      <c r="G507" s="304">
        <v>275.4941</v>
      </c>
      <c r="H507" s="304">
        <v>195.46860000000001</v>
      </c>
      <c r="J507" s="2">
        <v>470</v>
      </c>
      <c r="K507" s="2">
        <v>388</v>
      </c>
      <c r="L507" s="295" t="str">
        <f t="shared" ref="L507:P508" si="154">D510</f>
        <v>Доманівський районний суд Миколаївської області</v>
      </c>
      <c r="M507" s="286">
        <f t="shared" si="154"/>
        <v>3</v>
      </c>
      <c r="N507" s="284">
        <f t="shared" si="154"/>
        <v>210.7364</v>
      </c>
      <c r="O507" s="284">
        <f t="shared" si="154"/>
        <v>160.4616</v>
      </c>
      <c r="P507" s="284">
        <f t="shared" si="154"/>
        <v>192.00640000000001</v>
      </c>
      <c r="R507" s="2"/>
      <c r="S507" s="2"/>
      <c r="T507" s="363"/>
      <c r="U507" s="217"/>
      <c r="V507" s="217"/>
      <c r="W507" s="217"/>
      <c r="X507" s="217"/>
    </row>
    <row r="508" spans="2:24" ht="30.75" customHeight="1" outlineLevel="1" thickBot="1" x14ac:dyDescent="0.3">
      <c r="B508" s="2">
        <v>471</v>
      </c>
      <c r="C508" s="2">
        <v>389</v>
      </c>
      <c r="D508" s="413" t="s">
        <v>1038</v>
      </c>
      <c r="E508" s="285">
        <v>8.3000000000000007</v>
      </c>
      <c r="F508" s="284">
        <v>822.77689999999996</v>
      </c>
      <c r="G508" s="284">
        <v>752.47709999999995</v>
      </c>
      <c r="H508" s="284">
        <v>423.5641</v>
      </c>
      <c r="J508" s="287">
        <v>471</v>
      </c>
      <c r="K508" s="287">
        <v>389</v>
      </c>
      <c r="L508" s="329" t="str">
        <f t="shared" si="154"/>
        <v>Єланецький  районний суд Миколаївської області</v>
      </c>
      <c r="M508" s="307">
        <f t="shared" si="154"/>
        <v>1</v>
      </c>
      <c r="N508" s="330">
        <f t="shared" si="154"/>
        <v>159.9119</v>
      </c>
      <c r="O508" s="330">
        <f t="shared" si="154"/>
        <v>161.66050000000001</v>
      </c>
      <c r="P508" s="330">
        <f t="shared" si="154"/>
        <v>178.8064</v>
      </c>
      <c r="R508" s="287"/>
      <c r="S508" s="287"/>
      <c r="T508" s="406"/>
      <c r="U508" s="310"/>
      <c r="V508" s="310"/>
      <c r="W508" s="310"/>
      <c r="X508" s="310"/>
    </row>
    <row r="509" spans="2:24" ht="30" customHeight="1" outlineLevel="1" thickTop="1" x14ac:dyDescent="0.25">
      <c r="B509" s="2">
        <v>472</v>
      </c>
      <c r="C509" s="2">
        <v>390</v>
      </c>
      <c r="D509" s="413" t="s">
        <v>1039</v>
      </c>
      <c r="E509" s="285">
        <v>2</v>
      </c>
      <c r="F509" s="284">
        <v>184.9503</v>
      </c>
      <c r="G509" s="284">
        <v>217.43260000000001</v>
      </c>
      <c r="H509" s="284">
        <v>192.94319999999999</v>
      </c>
      <c r="J509" s="302">
        <v>472</v>
      </c>
      <c r="K509" s="302">
        <v>390</v>
      </c>
      <c r="L509" s="303" t="str">
        <f>D504</f>
        <v>Березанський  районний суд Миколаївської області</v>
      </c>
      <c r="M509" s="300">
        <f>E504</f>
        <v>2</v>
      </c>
      <c r="N509" s="301">
        <f>F504</f>
        <v>222.3989</v>
      </c>
      <c r="O509" s="301">
        <f>G504</f>
        <v>163.4599</v>
      </c>
      <c r="P509" s="301">
        <f>H504</f>
        <v>495.87</v>
      </c>
      <c r="R509" s="302">
        <v>255</v>
      </c>
      <c r="S509" s="302">
        <v>223</v>
      </c>
      <c r="T509" s="303" t="s">
        <v>297</v>
      </c>
      <c r="U509" s="300">
        <f>M509+M510+M511</f>
        <v>9</v>
      </c>
      <c r="V509" s="300">
        <f>N509+N510+N511</f>
        <v>1143.9184</v>
      </c>
      <c r="W509" s="300">
        <f>O509+O510+O511</f>
        <v>953.27329999999995</v>
      </c>
      <c r="X509" s="300">
        <f>P509+P510+P511</f>
        <v>1422.6204</v>
      </c>
    </row>
    <row r="510" spans="2:24" ht="30" customHeight="1" outlineLevel="1" x14ac:dyDescent="0.25">
      <c r="B510" s="2">
        <v>473</v>
      </c>
      <c r="C510" s="2">
        <v>391</v>
      </c>
      <c r="D510" s="413" t="s">
        <v>1040</v>
      </c>
      <c r="E510" s="285">
        <v>3</v>
      </c>
      <c r="F510" s="284">
        <v>210.7364</v>
      </c>
      <c r="G510" s="284">
        <v>160.4616</v>
      </c>
      <c r="H510" s="284">
        <v>192.00640000000001</v>
      </c>
      <c r="J510" s="2">
        <v>473</v>
      </c>
      <c r="K510" s="2">
        <v>391</v>
      </c>
      <c r="L510" s="295" t="str">
        <f>D515</f>
        <v>Миколаївський  районний суд Миколаївської області</v>
      </c>
      <c r="M510" s="286">
        <f>E515</f>
        <v>3</v>
      </c>
      <c r="N510" s="284">
        <f>F515</f>
        <v>497.43259999999998</v>
      </c>
      <c r="O510" s="284">
        <f>G515</f>
        <v>398.30290000000002</v>
      </c>
      <c r="P510" s="284">
        <f>H515</f>
        <v>540.41430000000003</v>
      </c>
      <c r="R510" s="2"/>
      <c r="S510" s="2"/>
      <c r="T510" s="363"/>
      <c r="U510" s="217"/>
      <c r="V510" s="217"/>
      <c r="W510" s="217"/>
      <c r="X510" s="217"/>
    </row>
    <row r="511" spans="2:24" ht="30.75" customHeight="1" outlineLevel="1" thickBot="1" x14ac:dyDescent="0.3">
      <c r="B511" s="2">
        <v>474</v>
      </c>
      <c r="C511" s="2">
        <v>392</v>
      </c>
      <c r="D511" s="413" t="s">
        <v>1041</v>
      </c>
      <c r="E511" s="285">
        <v>1</v>
      </c>
      <c r="F511" s="284">
        <v>159.9119</v>
      </c>
      <c r="G511" s="284">
        <v>161.66050000000001</v>
      </c>
      <c r="H511" s="284">
        <v>178.8064</v>
      </c>
      <c r="J511" s="287">
        <v>474</v>
      </c>
      <c r="K511" s="287">
        <v>392</v>
      </c>
      <c r="L511" s="329" t="str">
        <f>D518</f>
        <v>Очаківський міськрайонний суд Миколаївської області</v>
      </c>
      <c r="M511" s="307">
        <f>E518</f>
        <v>4</v>
      </c>
      <c r="N511" s="330">
        <f>F518</f>
        <v>424.08690000000001</v>
      </c>
      <c r="O511" s="330">
        <f>G518</f>
        <v>391.51049999999998</v>
      </c>
      <c r="P511" s="330">
        <f>H518</f>
        <v>386.33609999999999</v>
      </c>
      <c r="R511" s="287"/>
      <c r="S511" s="287"/>
      <c r="T511" s="406"/>
      <c r="U511" s="310"/>
      <c r="V511" s="310"/>
      <c r="W511" s="310"/>
      <c r="X511" s="310"/>
    </row>
    <row r="512" spans="2:24" ht="30" customHeight="1" outlineLevel="1" thickTop="1" x14ac:dyDescent="0.25">
      <c r="B512" s="2">
        <v>475</v>
      </c>
      <c r="C512" s="2">
        <v>393</v>
      </c>
      <c r="D512" s="413" t="s">
        <v>1042</v>
      </c>
      <c r="E512" s="285">
        <v>5</v>
      </c>
      <c r="F512" s="284">
        <v>539.07079999999996</v>
      </c>
      <c r="G512" s="284">
        <v>478.09890000000001</v>
      </c>
      <c r="H512" s="284">
        <v>486.00279999999998</v>
      </c>
      <c r="J512" s="302">
        <v>475</v>
      </c>
      <c r="K512" s="302">
        <v>393</v>
      </c>
      <c r="L512" s="303" t="str">
        <f>D509</f>
        <v>Врадіївський районний суд Миколаївської області</v>
      </c>
      <c r="M512" s="300">
        <f>E509</f>
        <v>2</v>
      </c>
      <c r="N512" s="301">
        <f>F509</f>
        <v>184.9503</v>
      </c>
      <c r="O512" s="301">
        <f>G509</f>
        <v>217.43260000000001</v>
      </c>
      <c r="P512" s="301">
        <f>H509</f>
        <v>192.94319999999999</v>
      </c>
      <c r="R512" s="302">
        <v>256</v>
      </c>
      <c r="S512" s="302">
        <v>224</v>
      </c>
      <c r="T512" s="303" t="s">
        <v>298</v>
      </c>
      <c r="U512" s="300">
        <f>M512+M513+M514</f>
        <v>13</v>
      </c>
      <c r="V512" s="300">
        <f>N512+N513+N514</f>
        <v>1324.0907999999999</v>
      </c>
      <c r="W512" s="300">
        <f>O512+O513+O514</f>
        <v>1299.8659</v>
      </c>
      <c r="X512" s="300">
        <f>P512+P513+P514</f>
        <v>1222.4971</v>
      </c>
    </row>
    <row r="513" spans="2:24" ht="30" customHeight="1" outlineLevel="1" x14ac:dyDescent="0.25">
      <c r="B513" s="2">
        <v>476</v>
      </c>
      <c r="C513" s="2">
        <v>394</v>
      </c>
      <c r="D513" s="413" t="s">
        <v>1043</v>
      </c>
      <c r="E513" s="285">
        <v>3</v>
      </c>
      <c r="F513" s="284">
        <v>323.77420000000001</v>
      </c>
      <c r="G513" s="284">
        <v>292.82850000000002</v>
      </c>
      <c r="H513" s="284">
        <v>184.3091</v>
      </c>
      <c r="J513" s="2">
        <v>476</v>
      </c>
      <c r="K513" s="2">
        <v>394</v>
      </c>
      <c r="L513" s="295" t="str">
        <f>D514</f>
        <v>Кривоозерський  районний суд Миколаївської області</v>
      </c>
      <c r="M513" s="286">
        <f>E514</f>
        <v>1</v>
      </c>
      <c r="N513" s="284">
        <f>F514</f>
        <v>226.22649999999999</v>
      </c>
      <c r="O513" s="284">
        <f>G514</f>
        <v>186.06120000000001</v>
      </c>
      <c r="P513" s="284">
        <f>H514</f>
        <v>219.75190000000001</v>
      </c>
      <c r="R513" s="2"/>
      <c r="S513" s="2"/>
      <c r="T513" s="363"/>
      <c r="U513" s="217"/>
      <c r="V513" s="217"/>
      <c r="W513" s="217"/>
      <c r="X513" s="217"/>
    </row>
    <row r="514" spans="2:24" ht="30.75" customHeight="1" outlineLevel="1" thickBot="1" x14ac:dyDescent="0.3">
      <c r="B514" s="2">
        <v>477</v>
      </c>
      <c r="C514" s="2">
        <v>395</v>
      </c>
      <c r="D514" s="413" t="s">
        <v>1044</v>
      </c>
      <c r="E514" s="285">
        <v>1</v>
      </c>
      <c r="F514" s="284">
        <v>226.22649999999999</v>
      </c>
      <c r="G514" s="284">
        <v>186.06120000000001</v>
      </c>
      <c r="H514" s="284">
        <v>219.75190000000001</v>
      </c>
      <c r="J514" s="287">
        <v>477</v>
      </c>
      <c r="K514" s="287">
        <v>395</v>
      </c>
      <c r="L514" s="329" t="str">
        <f>D519</f>
        <v>Первомайський міськрайонний суд Миколаївської області</v>
      </c>
      <c r="M514" s="307">
        <f>E519</f>
        <v>10</v>
      </c>
      <c r="N514" s="330">
        <f>F519</f>
        <v>912.91399999999999</v>
      </c>
      <c r="O514" s="330">
        <f>G519</f>
        <v>896.37210000000005</v>
      </c>
      <c r="P514" s="330">
        <f>H519</f>
        <v>809.80200000000002</v>
      </c>
      <c r="R514" s="287"/>
      <c r="S514" s="287"/>
      <c r="T514" s="406"/>
      <c r="U514" s="310"/>
      <c r="V514" s="310"/>
      <c r="W514" s="310"/>
      <c r="X514" s="310"/>
    </row>
    <row r="515" spans="2:24" ht="30" customHeight="1" outlineLevel="1" thickTop="1" x14ac:dyDescent="0.25">
      <c r="B515" s="2">
        <v>478</v>
      </c>
      <c r="C515" s="2">
        <v>396</v>
      </c>
      <c r="D515" s="413" t="s">
        <v>1045</v>
      </c>
      <c r="E515" s="285">
        <v>3</v>
      </c>
      <c r="F515" s="284">
        <v>497.43259999999998</v>
      </c>
      <c r="G515" s="284">
        <v>398.30290000000002</v>
      </c>
      <c r="H515" s="284">
        <v>540.41430000000003</v>
      </c>
      <c r="J515" s="302">
        <v>478</v>
      </c>
      <c r="K515" s="302">
        <v>396</v>
      </c>
      <c r="L515" s="303" t="str">
        <f>D505</f>
        <v>Березнегуватський  районний суд Миколаївської області</v>
      </c>
      <c r="M515" s="300">
        <f>E505</f>
        <v>2</v>
      </c>
      <c r="N515" s="301">
        <f>F505</f>
        <v>235.51</v>
      </c>
      <c r="O515" s="301">
        <f>G505</f>
        <v>226.40950000000001</v>
      </c>
      <c r="P515" s="301">
        <f>H505</f>
        <v>226.6626</v>
      </c>
      <c r="R515" s="302">
        <v>257</v>
      </c>
      <c r="S515" s="302">
        <v>225</v>
      </c>
      <c r="T515" s="303" t="s">
        <v>299</v>
      </c>
      <c r="U515" s="300">
        <f>M515+M516</f>
        <v>4.5</v>
      </c>
      <c r="V515" s="300">
        <f>N515+N516</f>
        <v>587.29309999999998</v>
      </c>
      <c r="W515" s="300">
        <f>O515+O516</f>
        <v>559.69420000000002</v>
      </c>
      <c r="X515" s="300">
        <f>P515+P516</f>
        <v>596.96270000000004</v>
      </c>
    </row>
    <row r="516" spans="2:24" ht="30.75" customHeight="1" outlineLevel="1" thickBot="1" x14ac:dyDescent="0.3">
      <c r="B516" s="2">
        <v>479</v>
      </c>
      <c r="C516" s="2">
        <v>397</v>
      </c>
      <c r="D516" s="413" t="s">
        <v>1046</v>
      </c>
      <c r="E516" s="285">
        <v>4</v>
      </c>
      <c r="F516" s="284">
        <v>381.38900000000001</v>
      </c>
      <c r="G516" s="284">
        <v>359.78890000000001</v>
      </c>
      <c r="H516" s="284">
        <v>265.63799999999998</v>
      </c>
      <c r="J516" s="287">
        <v>479</v>
      </c>
      <c r="K516" s="287">
        <v>397</v>
      </c>
      <c r="L516" s="329" t="str">
        <f>D520</f>
        <v>Снігурівський районний суд Миколаївської області</v>
      </c>
      <c r="M516" s="307">
        <f>E520</f>
        <v>2.5</v>
      </c>
      <c r="N516" s="330">
        <f>F520</f>
        <v>351.78309999999999</v>
      </c>
      <c r="O516" s="330">
        <f>G520</f>
        <v>333.28469999999999</v>
      </c>
      <c r="P516" s="330">
        <f>H520</f>
        <v>370.30009999999999</v>
      </c>
      <c r="R516" s="287"/>
      <c r="S516" s="287"/>
      <c r="T516" s="312"/>
      <c r="U516" s="310"/>
      <c r="V516" s="310"/>
      <c r="W516" s="310"/>
      <c r="X516" s="310"/>
    </row>
    <row r="517" spans="2:24" ht="30" customHeight="1" outlineLevel="1" thickTop="1" x14ac:dyDescent="0.25">
      <c r="B517" s="2">
        <v>480</v>
      </c>
      <c r="C517" s="2">
        <v>398</v>
      </c>
      <c r="D517" s="413" t="s">
        <v>1047</v>
      </c>
      <c r="E517" s="285">
        <v>2.4</v>
      </c>
      <c r="F517" s="284">
        <v>409.00389999999999</v>
      </c>
      <c r="G517" s="284">
        <v>366.41039999999998</v>
      </c>
      <c r="H517" s="284">
        <v>392.61189999999999</v>
      </c>
      <c r="J517" s="302">
        <v>480</v>
      </c>
      <c r="K517" s="302">
        <v>398</v>
      </c>
      <c r="L517" s="303" t="str">
        <f>D502</f>
        <v>Арбузинський районний суд Миколаївської області</v>
      </c>
      <c r="M517" s="300">
        <f>E502</f>
        <v>4</v>
      </c>
      <c r="N517" s="301">
        <f>F502</f>
        <v>268.75259999999997</v>
      </c>
      <c r="O517" s="301">
        <f>G502</f>
        <v>266.43360000000001</v>
      </c>
      <c r="P517" s="301">
        <f>H502</f>
        <v>220.98609999999999</v>
      </c>
      <c r="R517" s="302">
        <v>258</v>
      </c>
      <c r="S517" s="302">
        <v>226</v>
      </c>
      <c r="T517" s="303" t="s">
        <v>300</v>
      </c>
      <c r="U517" s="300">
        <f>M517+M518+M519</f>
        <v>8</v>
      </c>
      <c r="V517" s="300">
        <f>N517+N518+N519</f>
        <v>899.96759999999995</v>
      </c>
      <c r="W517" s="300">
        <f>O517+O518+O519</f>
        <v>892.1545000000001</v>
      </c>
      <c r="X517" s="300">
        <f>P517+P518+P519</f>
        <v>792.82999999999993</v>
      </c>
    </row>
    <row r="518" spans="2:24" ht="30" customHeight="1" outlineLevel="1" x14ac:dyDescent="0.25">
      <c r="B518" s="2">
        <v>481</v>
      </c>
      <c r="C518" s="2">
        <v>399</v>
      </c>
      <c r="D518" s="413" t="s">
        <v>1048</v>
      </c>
      <c r="E518" s="285">
        <v>4</v>
      </c>
      <c r="F518" s="284">
        <v>424.08690000000001</v>
      </c>
      <c r="G518" s="284">
        <v>391.51049999999998</v>
      </c>
      <c r="H518" s="284">
        <v>386.33609999999999</v>
      </c>
      <c r="J518" s="2">
        <v>481</v>
      </c>
      <c r="K518" s="2">
        <v>399</v>
      </c>
      <c r="L518" s="295" t="str">
        <f>D506</f>
        <v>Братський районний суд Миколаївської області</v>
      </c>
      <c r="M518" s="286">
        <f>E506</f>
        <v>1</v>
      </c>
      <c r="N518" s="284">
        <f>F506</f>
        <v>214.88489999999999</v>
      </c>
      <c r="O518" s="284">
        <f>G506</f>
        <v>212.6739</v>
      </c>
      <c r="P518" s="284">
        <f>H506</f>
        <v>224.71100000000001</v>
      </c>
      <c r="R518" s="2"/>
      <c r="S518" s="2"/>
      <c r="T518" s="363"/>
      <c r="U518" s="217"/>
      <c r="V518" s="217"/>
      <c r="W518" s="217"/>
      <c r="X518" s="217"/>
    </row>
    <row r="519" spans="2:24" ht="30.75" customHeight="1" outlineLevel="1" thickBot="1" x14ac:dyDescent="0.3">
      <c r="B519" s="2">
        <v>482</v>
      </c>
      <c r="C519" s="2">
        <v>400</v>
      </c>
      <c r="D519" s="413" t="s">
        <v>1049</v>
      </c>
      <c r="E519" s="285">
        <v>10</v>
      </c>
      <c r="F519" s="284">
        <v>912.91399999999999</v>
      </c>
      <c r="G519" s="284">
        <v>896.37210000000005</v>
      </c>
      <c r="H519" s="284">
        <v>809.80200000000002</v>
      </c>
      <c r="J519" s="287">
        <v>482</v>
      </c>
      <c r="K519" s="287">
        <v>400</v>
      </c>
      <c r="L519" s="329" t="str">
        <f>D525</f>
        <v>Южноукраїнський міський суд Миколаївської області</v>
      </c>
      <c r="M519" s="307">
        <f>E525</f>
        <v>3</v>
      </c>
      <c r="N519" s="330">
        <f>F525</f>
        <v>416.33010000000002</v>
      </c>
      <c r="O519" s="330">
        <f>G525</f>
        <v>413.04700000000003</v>
      </c>
      <c r="P519" s="330">
        <f>H525</f>
        <v>347.13290000000001</v>
      </c>
      <c r="R519" s="287"/>
      <c r="S519" s="287"/>
      <c r="T519" s="406"/>
      <c r="U519" s="310"/>
      <c r="V519" s="310"/>
      <c r="W519" s="310"/>
      <c r="X519" s="310"/>
    </row>
    <row r="520" spans="2:24" ht="15" customHeight="1" outlineLevel="1" thickTop="1" x14ac:dyDescent="0.25">
      <c r="B520" s="2">
        <v>483</v>
      </c>
      <c r="C520" s="2">
        <v>401</v>
      </c>
      <c r="D520" s="413" t="s">
        <v>1050</v>
      </c>
      <c r="E520" s="285">
        <v>2.5</v>
      </c>
      <c r="F520" s="284">
        <v>351.78309999999999</v>
      </c>
      <c r="G520" s="284">
        <v>333.28469999999999</v>
      </c>
      <c r="H520" s="284">
        <v>370.30009999999999</v>
      </c>
      <c r="J520" s="302">
        <v>483</v>
      </c>
      <c r="K520" s="302">
        <v>401</v>
      </c>
      <c r="L520" s="303" t="str">
        <f>D521</f>
        <v>Заводський районний суд м.Миколаєва</v>
      </c>
      <c r="M520" s="300">
        <f>E521</f>
        <v>10.7</v>
      </c>
      <c r="N520" s="301">
        <f>F521</f>
        <v>2073.2464</v>
      </c>
      <c r="O520" s="301">
        <f>G521</f>
        <v>1846.5978</v>
      </c>
      <c r="P520" s="301">
        <f>H521</f>
        <v>1779.9485</v>
      </c>
      <c r="R520" s="302">
        <v>259</v>
      </c>
      <c r="S520" s="302">
        <v>227</v>
      </c>
      <c r="T520" s="303" t="s">
        <v>301</v>
      </c>
      <c r="U520" s="300">
        <f>M520+M521+M522</f>
        <v>25.099999999999998</v>
      </c>
      <c r="V520" s="300">
        <f>N520+N521+N522</f>
        <v>4364.3606</v>
      </c>
      <c r="W520" s="300">
        <f>O520+O521+O522</f>
        <v>3914.0510999999997</v>
      </c>
      <c r="X520" s="300">
        <f>P520+P521+P522</f>
        <v>4454.4076000000005</v>
      </c>
    </row>
    <row r="521" spans="2:24" ht="15" customHeight="1" outlineLevel="1" x14ac:dyDescent="0.25">
      <c r="B521" s="2">
        <v>484</v>
      </c>
      <c r="C521" s="2">
        <v>402</v>
      </c>
      <c r="D521" s="413" t="s">
        <v>1051</v>
      </c>
      <c r="E521" s="285">
        <v>10.7</v>
      </c>
      <c r="F521" s="284">
        <v>2073.2464</v>
      </c>
      <c r="G521" s="284">
        <v>1846.5978</v>
      </c>
      <c r="H521" s="284">
        <v>1779.9485</v>
      </c>
      <c r="J521" s="2">
        <v>484</v>
      </c>
      <c r="K521" s="2">
        <v>402</v>
      </c>
      <c r="L521" s="295" t="str">
        <f>D524</f>
        <v>Центральний районний суд м.Миколаєва</v>
      </c>
      <c r="M521" s="286">
        <f>E524</f>
        <v>12</v>
      </c>
      <c r="N521" s="284">
        <f>F524</f>
        <v>1882.1103000000001</v>
      </c>
      <c r="O521" s="284">
        <f>G524</f>
        <v>1701.0428999999999</v>
      </c>
      <c r="P521" s="284">
        <f>H524</f>
        <v>2281.8472000000002</v>
      </c>
      <c r="R521" s="2"/>
      <c r="S521" s="2"/>
      <c r="T521" s="363"/>
      <c r="U521" s="217"/>
      <c r="V521" s="217"/>
      <c r="W521" s="217"/>
      <c r="X521" s="217"/>
    </row>
    <row r="522" spans="2:24" ht="30.75" customHeight="1" outlineLevel="1" thickBot="1" x14ac:dyDescent="0.3">
      <c r="B522" s="2">
        <v>485</v>
      </c>
      <c r="C522" s="2">
        <v>403</v>
      </c>
      <c r="D522" s="413" t="s">
        <v>1052</v>
      </c>
      <c r="E522" s="285">
        <v>6.9</v>
      </c>
      <c r="F522" s="284">
        <v>865.80139999999994</v>
      </c>
      <c r="G522" s="284">
        <v>712.96759999999995</v>
      </c>
      <c r="H522" s="284">
        <v>957.23950000000002</v>
      </c>
      <c r="J522" s="287">
        <v>485</v>
      </c>
      <c r="K522" s="287">
        <v>403</v>
      </c>
      <c r="L522" s="329" t="str">
        <f>D517</f>
        <v>Новоодеський районний суд Миколаївської області</v>
      </c>
      <c r="M522" s="307">
        <f>E517</f>
        <v>2.4</v>
      </c>
      <c r="N522" s="330">
        <f>F517</f>
        <v>409.00389999999999</v>
      </c>
      <c r="O522" s="330">
        <f>G517</f>
        <v>366.41039999999998</v>
      </c>
      <c r="P522" s="330">
        <f>H517</f>
        <v>392.61189999999999</v>
      </c>
      <c r="R522" s="287"/>
      <c r="S522" s="287"/>
      <c r="T522" s="406"/>
      <c r="U522" s="310"/>
      <c r="V522" s="310"/>
      <c r="W522" s="310"/>
      <c r="X522" s="310"/>
    </row>
    <row r="523" spans="2:24" ht="15" customHeight="1" outlineLevel="1" thickTop="1" x14ac:dyDescent="0.25">
      <c r="B523" s="2">
        <v>486</v>
      </c>
      <c r="C523" s="2">
        <v>404</v>
      </c>
      <c r="D523" s="413" t="s">
        <v>1053</v>
      </c>
      <c r="E523" s="285">
        <v>7</v>
      </c>
      <c r="F523" s="284">
        <v>1555.8659</v>
      </c>
      <c r="G523" s="284">
        <v>1465.682</v>
      </c>
      <c r="H523" s="284">
        <v>1603.9474</v>
      </c>
      <c r="J523" s="302">
        <v>486</v>
      </c>
      <c r="K523" s="302">
        <v>404</v>
      </c>
      <c r="L523" s="303" t="str">
        <f>D523</f>
        <v>Ленінський районний суд м.Миколаєва</v>
      </c>
      <c r="M523" s="300">
        <f>E523</f>
        <v>7</v>
      </c>
      <c r="N523" s="301">
        <f>F523</f>
        <v>1555.8659</v>
      </c>
      <c r="O523" s="301">
        <f>G523</f>
        <v>1465.682</v>
      </c>
      <c r="P523" s="301">
        <f>H523</f>
        <v>1603.9474</v>
      </c>
      <c r="R523" s="302">
        <v>260</v>
      </c>
      <c r="S523" s="302">
        <v>228</v>
      </c>
      <c r="T523" s="303" t="s">
        <v>302</v>
      </c>
      <c r="U523" s="300">
        <f>M523+M524+M525</f>
        <v>18.899999999999999</v>
      </c>
      <c r="V523" s="300">
        <f>N523+N524+N525</f>
        <v>2960.7381</v>
      </c>
      <c r="W523" s="300">
        <f>O523+O524+O525</f>
        <v>2656.7484999999997</v>
      </c>
      <c r="X523" s="300">
        <f>P523+P524+P525</f>
        <v>3047.1896999999999</v>
      </c>
    </row>
    <row r="524" spans="2:24" ht="15" customHeight="1" outlineLevel="1" x14ac:dyDescent="0.25">
      <c r="B524" s="2">
        <v>487</v>
      </c>
      <c r="C524" s="2">
        <v>405</v>
      </c>
      <c r="D524" s="413" t="s">
        <v>1054</v>
      </c>
      <c r="E524" s="285">
        <v>12</v>
      </c>
      <c r="F524" s="284">
        <v>1882.1103000000001</v>
      </c>
      <c r="G524" s="284">
        <v>1701.0428999999999</v>
      </c>
      <c r="H524" s="284">
        <v>2281.8472000000002</v>
      </c>
      <c r="J524" s="2">
        <v>487</v>
      </c>
      <c r="K524" s="2">
        <v>405</v>
      </c>
      <c r="L524" s="295" t="str">
        <f>D522</f>
        <v>Корабельний районний суд м.Миколаєва</v>
      </c>
      <c r="M524" s="286">
        <f>E522</f>
        <v>6.9</v>
      </c>
      <c r="N524" s="284">
        <f>F522</f>
        <v>865.80139999999994</v>
      </c>
      <c r="O524" s="284">
        <f>G522</f>
        <v>712.96759999999995</v>
      </c>
      <c r="P524" s="284">
        <f>H522</f>
        <v>957.23950000000002</v>
      </c>
      <c r="R524" s="2"/>
      <c r="S524" s="2"/>
      <c r="T524" s="363"/>
      <c r="U524" s="217"/>
      <c r="V524" s="217"/>
      <c r="W524" s="217"/>
      <c r="X524" s="217"/>
    </row>
    <row r="525" spans="2:24" ht="30.75" customHeight="1" outlineLevel="1" thickBot="1" x14ac:dyDescent="0.3">
      <c r="B525" s="396">
        <v>488</v>
      </c>
      <c r="C525" s="396">
        <v>406</v>
      </c>
      <c r="D525" s="414" t="s">
        <v>1055</v>
      </c>
      <c r="E525" s="347">
        <v>3</v>
      </c>
      <c r="F525" s="346">
        <v>416.33010000000002</v>
      </c>
      <c r="G525" s="346">
        <v>413.04700000000003</v>
      </c>
      <c r="H525" s="346">
        <v>347.13290000000001</v>
      </c>
      <c r="J525" s="396">
        <v>488</v>
      </c>
      <c r="K525" s="396">
        <v>406</v>
      </c>
      <c r="L525" s="410" t="str">
        <f>D512</f>
        <v>Жовтневий  районний суд Миколаївської області</v>
      </c>
      <c r="M525" s="409">
        <f>E512</f>
        <v>5</v>
      </c>
      <c r="N525" s="346">
        <f>F512</f>
        <v>539.07079999999996</v>
      </c>
      <c r="O525" s="346">
        <f>G512</f>
        <v>478.09890000000001</v>
      </c>
      <c r="P525" s="346">
        <f>H512</f>
        <v>486.00279999999998</v>
      </c>
      <c r="R525" s="396"/>
      <c r="S525" s="396"/>
      <c r="T525" s="435"/>
      <c r="U525" s="398"/>
      <c r="V525" s="398"/>
      <c r="W525" s="398"/>
      <c r="X525" s="398"/>
    </row>
    <row r="526" spans="2:24" ht="15.75" customHeight="1" outlineLevel="1" thickTop="1" x14ac:dyDescent="0.25">
      <c r="B526" s="302">
        <v>489</v>
      </c>
      <c r="C526" s="302">
        <v>407</v>
      </c>
      <c r="D526" s="419" t="s">
        <v>1056</v>
      </c>
      <c r="E526" s="350">
        <v>1</v>
      </c>
      <c r="F526" s="301">
        <v>168.2414</v>
      </c>
      <c r="G526" s="301">
        <v>149.85509999999999</v>
      </c>
      <c r="H526" s="301">
        <v>197.79560000000001</v>
      </c>
      <c r="J526" s="302">
        <v>489</v>
      </c>
      <c r="K526" s="302">
        <v>407</v>
      </c>
      <c r="L526" s="303" t="str">
        <f>D527</f>
        <v>Арцизький районний суд Одеської області</v>
      </c>
      <c r="M526" s="300">
        <f>E527</f>
        <v>4</v>
      </c>
      <c r="N526" s="301">
        <f>F527</f>
        <v>356.27069999999998</v>
      </c>
      <c r="O526" s="301">
        <f>G527</f>
        <v>329.37279999999998</v>
      </c>
      <c r="P526" s="301">
        <f>H527</f>
        <v>200.5796</v>
      </c>
      <c r="R526" s="302">
        <v>261</v>
      </c>
      <c r="S526" s="302">
        <v>229</v>
      </c>
      <c r="T526" s="303" t="s">
        <v>303</v>
      </c>
      <c r="U526" s="300">
        <f>M526+M527+M528+M529</f>
        <v>9.4</v>
      </c>
      <c r="V526" s="300">
        <f>N526+N527+N528+N529</f>
        <v>1147.6088999999999</v>
      </c>
      <c r="W526" s="300">
        <f>O526+O527+O528+O529</f>
        <v>1128.692</v>
      </c>
      <c r="X526" s="300">
        <f>P526+P527+P528+P529</f>
        <v>814.67789999999991</v>
      </c>
    </row>
    <row r="527" spans="2:24" ht="15" customHeight="1" outlineLevel="1" x14ac:dyDescent="0.25">
      <c r="B527" s="2">
        <v>490</v>
      </c>
      <c r="C527" s="2">
        <v>408</v>
      </c>
      <c r="D527" s="413" t="s">
        <v>1057</v>
      </c>
      <c r="E527" s="285">
        <v>4</v>
      </c>
      <c r="F527" s="284">
        <v>356.27069999999998</v>
      </c>
      <c r="G527" s="284">
        <v>329.37279999999998</v>
      </c>
      <c r="H527" s="284">
        <v>200.5796</v>
      </c>
      <c r="J527" s="2">
        <v>490</v>
      </c>
      <c r="K527" s="2">
        <v>408</v>
      </c>
      <c r="L527" s="295" t="str">
        <f t="shared" ref="L527:P529" si="155">D548</f>
        <v>Саратський районний суд Одеської області</v>
      </c>
      <c r="M527" s="300">
        <f t="shared" si="155"/>
        <v>1.4</v>
      </c>
      <c r="N527" s="284">
        <f t="shared" si="155"/>
        <v>229.84450000000001</v>
      </c>
      <c r="O527" s="284">
        <f t="shared" si="155"/>
        <v>229.78649999999999</v>
      </c>
      <c r="P527" s="284">
        <f t="shared" si="155"/>
        <v>199.09299999999999</v>
      </c>
      <c r="R527" s="2"/>
      <c r="S527" s="2"/>
      <c r="T527" s="363"/>
      <c r="U527" s="217"/>
      <c r="V527" s="217"/>
      <c r="W527" s="217"/>
      <c r="X527" s="217"/>
    </row>
    <row r="528" spans="2:24" ht="15" customHeight="1" outlineLevel="1" x14ac:dyDescent="0.25">
      <c r="B528" s="2">
        <v>491</v>
      </c>
      <c r="C528" s="2">
        <v>409</v>
      </c>
      <c r="D528" s="413" t="s">
        <v>1058</v>
      </c>
      <c r="E528" s="285">
        <v>3</v>
      </c>
      <c r="F528" s="284">
        <v>383.94670000000002</v>
      </c>
      <c r="G528" s="284">
        <v>409.40859999999998</v>
      </c>
      <c r="H528" s="284">
        <v>286.2364</v>
      </c>
      <c r="J528" s="2">
        <v>491</v>
      </c>
      <c r="K528" s="2">
        <v>409</v>
      </c>
      <c r="L528" s="295" t="str">
        <f t="shared" si="155"/>
        <v>Тарутинський районний суд Одеської області</v>
      </c>
      <c r="M528" s="286">
        <f t="shared" si="155"/>
        <v>3</v>
      </c>
      <c r="N528" s="284">
        <f t="shared" si="155"/>
        <v>269.71589999999998</v>
      </c>
      <c r="O528" s="284">
        <f t="shared" si="155"/>
        <v>266.67450000000002</v>
      </c>
      <c r="P528" s="284">
        <f t="shared" si="155"/>
        <v>211.04810000000001</v>
      </c>
      <c r="R528" s="2"/>
      <c r="S528" s="2"/>
      <c r="T528" s="363"/>
      <c r="U528" s="217"/>
      <c r="V528" s="217"/>
      <c r="W528" s="217"/>
      <c r="X528" s="217"/>
    </row>
    <row r="529" spans="2:24" ht="30.75" customHeight="1" outlineLevel="1" thickBot="1" x14ac:dyDescent="0.3">
      <c r="B529" s="2">
        <v>492</v>
      </c>
      <c r="C529" s="2">
        <v>410</v>
      </c>
      <c r="D529" s="413" t="s">
        <v>1059</v>
      </c>
      <c r="E529" s="285">
        <v>3</v>
      </c>
      <c r="F529" s="284">
        <v>328.18169999999998</v>
      </c>
      <c r="G529" s="284">
        <v>230.4051</v>
      </c>
      <c r="H529" s="284">
        <v>391.8356</v>
      </c>
      <c r="J529" s="287">
        <v>492</v>
      </c>
      <c r="K529" s="287">
        <v>410</v>
      </c>
      <c r="L529" s="329" t="str">
        <f t="shared" si="155"/>
        <v>Татарбунарський районний суд Одеської області</v>
      </c>
      <c r="M529" s="307">
        <f t="shared" si="155"/>
        <v>1</v>
      </c>
      <c r="N529" s="330">
        <f t="shared" si="155"/>
        <v>291.77780000000001</v>
      </c>
      <c r="O529" s="330">
        <f t="shared" si="155"/>
        <v>302.85820000000001</v>
      </c>
      <c r="P529" s="330">
        <f t="shared" si="155"/>
        <v>203.9572</v>
      </c>
      <c r="R529" s="287"/>
      <c r="S529" s="287"/>
      <c r="T529" s="406"/>
      <c r="U529" s="310"/>
      <c r="V529" s="310"/>
      <c r="W529" s="310"/>
      <c r="X529" s="310"/>
    </row>
    <row r="530" spans="2:24" ht="30" customHeight="1" outlineLevel="1" thickTop="1" x14ac:dyDescent="0.25">
      <c r="B530" s="2">
        <v>493</v>
      </c>
      <c r="C530" s="2">
        <v>411</v>
      </c>
      <c r="D530" s="413" t="s">
        <v>1060</v>
      </c>
      <c r="E530" s="285">
        <v>8</v>
      </c>
      <c r="F530" s="284">
        <v>1249.3847000000001</v>
      </c>
      <c r="G530" s="284">
        <v>1110.9395</v>
      </c>
      <c r="H530" s="284">
        <v>1440.1041</v>
      </c>
      <c r="J530" s="302">
        <v>493</v>
      </c>
      <c r="K530" s="302">
        <v>411</v>
      </c>
      <c r="L530" s="303" t="str">
        <f>D528</f>
        <v>Балтський районний суд Одеської області</v>
      </c>
      <c r="M530" s="300">
        <f>E528</f>
        <v>3</v>
      </c>
      <c r="N530" s="301">
        <f>F528</f>
        <v>383.94670000000002</v>
      </c>
      <c r="O530" s="301">
        <f>G528</f>
        <v>409.40859999999998</v>
      </c>
      <c r="P530" s="301">
        <f>H528</f>
        <v>286.2364</v>
      </c>
      <c r="R530" s="302">
        <v>262</v>
      </c>
      <c r="S530" s="302">
        <v>230</v>
      </c>
      <c r="T530" s="385" t="s">
        <v>304</v>
      </c>
      <c r="U530" s="300">
        <f>M530+M531+M532+M533</f>
        <v>10.1</v>
      </c>
      <c r="V530" s="300">
        <f>N530+N531+N532+N533</f>
        <v>1174.6609000000001</v>
      </c>
      <c r="W530" s="300">
        <f>O530+O531+O532+O533</f>
        <v>1154.0574999999999</v>
      </c>
      <c r="X530" s="300">
        <f>P530+P531+P532+P533</f>
        <v>999.26819999999998</v>
      </c>
    </row>
    <row r="531" spans="2:24" ht="15" customHeight="1" outlineLevel="1" x14ac:dyDescent="0.25">
      <c r="B531" s="2">
        <v>494</v>
      </c>
      <c r="C531" s="2">
        <v>412</v>
      </c>
      <c r="D531" s="413" t="s">
        <v>1061</v>
      </c>
      <c r="E531" s="285">
        <v>6.5</v>
      </c>
      <c r="F531" s="284">
        <v>1159.0544</v>
      </c>
      <c r="G531" s="284">
        <v>1005.7234</v>
      </c>
      <c r="H531" s="284">
        <v>1044.9032</v>
      </c>
      <c r="J531" s="2">
        <v>494</v>
      </c>
      <c r="K531" s="2">
        <v>412</v>
      </c>
      <c r="L531" s="295" t="str">
        <f>D538</f>
        <v>Кодимський районний суд Одеської області</v>
      </c>
      <c r="M531" s="286">
        <f>E538</f>
        <v>1.6</v>
      </c>
      <c r="N531" s="284">
        <f>F538</f>
        <v>315.76979999999998</v>
      </c>
      <c r="O531" s="284">
        <f>G538</f>
        <v>258.78289999999998</v>
      </c>
      <c r="P531" s="284">
        <f>H538</f>
        <v>363.71789999999999</v>
      </c>
      <c r="R531" s="2"/>
      <c r="S531" s="2"/>
      <c r="T531" s="363"/>
      <c r="U531" s="457"/>
      <c r="V531" s="217"/>
      <c r="W531" s="217"/>
      <c r="X531" s="217"/>
    </row>
    <row r="532" spans="2:24" ht="15" customHeight="1" outlineLevel="1" x14ac:dyDescent="0.25">
      <c r="B532" s="2">
        <v>495</v>
      </c>
      <c r="C532" s="2">
        <v>413</v>
      </c>
      <c r="D532" s="413" t="s">
        <v>1062</v>
      </c>
      <c r="E532" s="285">
        <v>3</v>
      </c>
      <c r="F532" s="284">
        <v>365.09780000000001</v>
      </c>
      <c r="G532" s="284">
        <v>327.8811</v>
      </c>
      <c r="H532" s="284">
        <v>261.11919999999998</v>
      </c>
      <c r="J532" s="2">
        <v>495</v>
      </c>
      <c r="K532" s="2">
        <v>413</v>
      </c>
      <c r="L532" s="295" t="str">
        <f>D542</f>
        <v>Любашівський районний суд Одеської області</v>
      </c>
      <c r="M532" s="286">
        <f>E542</f>
        <v>3</v>
      </c>
      <c r="N532" s="284">
        <f>F542</f>
        <v>321.38940000000002</v>
      </c>
      <c r="O532" s="284">
        <f>G542</f>
        <v>356.09410000000003</v>
      </c>
      <c r="P532" s="284">
        <f>H542</f>
        <v>165.39709999999999</v>
      </c>
      <c r="R532" s="2"/>
      <c r="S532" s="2"/>
      <c r="T532" s="363"/>
      <c r="U532" s="217"/>
      <c r="V532" s="217"/>
      <c r="W532" s="217"/>
      <c r="X532" s="217"/>
    </row>
    <row r="533" spans="2:24" ht="30.75" customHeight="1" outlineLevel="1" thickBot="1" x14ac:dyDescent="0.3">
      <c r="B533" s="2">
        <v>496</v>
      </c>
      <c r="C533" s="2">
        <v>414</v>
      </c>
      <c r="D533" s="413" t="s">
        <v>1063</v>
      </c>
      <c r="E533" s="285">
        <v>2</v>
      </c>
      <c r="F533" s="284">
        <v>209.46270000000001</v>
      </c>
      <c r="G533" s="284">
        <v>188.37370000000001</v>
      </c>
      <c r="H533" s="284">
        <v>121.8455</v>
      </c>
      <c r="J533" s="287">
        <v>496</v>
      </c>
      <c r="K533" s="287">
        <v>414</v>
      </c>
      <c r="L533" s="329" t="str">
        <f>D547</f>
        <v>Савранський районний суд Одеської області</v>
      </c>
      <c r="M533" s="307">
        <f>E547</f>
        <v>2.5</v>
      </c>
      <c r="N533" s="330">
        <f>F547</f>
        <v>153.55500000000001</v>
      </c>
      <c r="O533" s="330">
        <f>G547</f>
        <v>129.77189999999999</v>
      </c>
      <c r="P533" s="330">
        <f>H547</f>
        <v>183.91679999999999</v>
      </c>
      <c r="R533" s="287"/>
      <c r="S533" s="287"/>
      <c r="T533" s="406"/>
      <c r="U533" s="310"/>
      <c r="V533" s="310"/>
      <c r="W533" s="310"/>
      <c r="X533" s="310"/>
    </row>
    <row r="534" spans="2:24" ht="15" customHeight="1" outlineLevel="1" thickTop="1" x14ac:dyDescent="0.25">
      <c r="B534" s="2">
        <v>497</v>
      </c>
      <c r="C534" s="2">
        <v>415</v>
      </c>
      <c r="D534" s="413" t="s">
        <v>1064</v>
      </c>
      <c r="E534" s="285">
        <v>3</v>
      </c>
      <c r="F534" s="284">
        <v>232.0471</v>
      </c>
      <c r="G534" s="284">
        <v>214.31569999999999</v>
      </c>
      <c r="H534" s="284">
        <v>156.89660000000001</v>
      </c>
      <c r="J534" s="302">
        <v>497</v>
      </c>
      <c r="K534" s="302">
        <v>415</v>
      </c>
      <c r="L534" s="303" t="str">
        <f>D529</f>
        <v>Березівський районний суд Одеської області</v>
      </c>
      <c r="M534" s="300">
        <f>E529</f>
        <v>3</v>
      </c>
      <c r="N534" s="301">
        <f>F529</f>
        <v>328.18169999999998</v>
      </c>
      <c r="O534" s="301">
        <f>G529</f>
        <v>230.4051</v>
      </c>
      <c r="P534" s="301">
        <f>H529</f>
        <v>391.8356</v>
      </c>
      <c r="R534" s="302">
        <v>263</v>
      </c>
      <c r="S534" s="302">
        <v>231</v>
      </c>
      <c r="T534" s="303" t="s">
        <v>305</v>
      </c>
      <c r="U534" s="300">
        <f>M534+M535</f>
        <v>5.5</v>
      </c>
      <c r="V534" s="300">
        <f>N534+N535</f>
        <v>541.01670000000001</v>
      </c>
      <c r="W534" s="300">
        <f>O534+O535</f>
        <v>448.09989999999999</v>
      </c>
      <c r="X534" s="300">
        <f>P534+P535</f>
        <v>573.05909999999994</v>
      </c>
    </row>
    <row r="535" spans="2:24" ht="15.75" customHeight="1" outlineLevel="1" thickBot="1" x14ac:dyDescent="0.3">
      <c r="B535" s="2">
        <v>498</v>
      </c>
      <c r="C535" s="2">
        <v>416</v>
      </c>
      <c r="D535" s="413" t="s">
        <v>1065</v>
      </c>
      <c r="E535" s="285">
        <v>12</v>
      </c>
      <c r="F535" s="284">
        <v>1482.864</v>
      </c>
      <c r="G535" s="284">
        <v>1439.9427000000001</v>
      </c>
      <c r="H535" s="284">
        <v>1476.7852</v>
      </c>
      <c r="J535" s="287">
        <v>498</v>
      </c>
      <c r="K535" s="287">
        <v>416</v>
      </c>
      <c r="L535" s="329" t="str">
        <f>D543</f>
        <v>Миколаївський районний суд Одеської області</v>
      </c>
      <c r="M535" s="307">
        <f>E543</f>
        <v>2.5</v>
      </c>
      <c r="N535" s="330">
        <f>F543</f>
        <v>212.83500000000001</v>
      </c>
      <c r="O535" s="330">
        <f>G543</f>
        <v>217.69479999999999</v>
      </c>
      <c r="P535" s="330">
        <f>H543</f>
        <v>181.2235</v>
      </c>
      <c r="R535" s="287"/>
      <c r="S535" s="287"/>
      <c r="T535" s="312"/>
      <c r="U535" s="310"/>
      <c r="V535" s="310"/>
      <c r="W535" s="310"/>
      <c r="X535" s="310"/>
    </row>
    <row r="536" spans="2:24" ht="15.75" customHeight="1" outlineLevel="1" thickTop="1" x14ac:dyDescent="0.25">
      <c r="B536" s="2">
        <v>499</v>
      </c>
      <c r="C536" s="2">
        <v>417</v>
      </c>
      <c r="D536" s="413" t="s">
        <v>1066</v>
      </c>
      <c r="E536" s="285">
        <v>5.5</v>
      </c>
      <c r="F536" s="284">
        <v>1131.8643999999999</v>
      </c>
      <c r="G536" s="284">
        <v>1056.1119000000001</v>
      </c>
      <c r="H536" s="284">
        <v>840.89890000000003</v>
      </c>
      <c r="J536" s="302">
        <v>499</v>
      </c>
      <c r="K536" s="302">
        <v>417</v>
      </c>
      <c r="L536" s="356" t="str">
        <f>D531</f>
        <v>Біляївський районний суд Одеської області</v>
      </c>
      <c r="M536" s="300">
        <f>E531</f>
        <v>6.5</v>
      </c>
      <c r="N536" s="301">
        <f>F531</f>
        <v>1159.0544</v>
      </c>
      <c r="O536" s="301">
        <f>G531</f>
        <v>1005.7234</v>
      </c>
      <c r="P536" s="301">
        <f>H531</f>
        <v>1044.9032</v>
      </c>
      <c r="R536" s="302">
        <v>264</v>
      </c>
      <c r="S536" s="302">
        <v>232</v>
      </c>
      <c r="T536" s="356" t="s">
        <v>307</v>
      </c>
      <c r="U536" s="305">
        <f>M536+M537</f>
        <v>7.5</v>
      </c>
      <c r="V536" s="305">
        <f>N536+N537</f>
        <v>1210.0357999999999</v>
      </c>
      <c r="W536" s="305">
        <f>O536+O537</f>
        <v>1075.9125999999999</v>
      </c>
      <c r="X536" s="305">
        <f>P536+P537</f>
        <v>1080.5057999999999</v>
      </c>
    </row>
    <row r="537" spans="2:24" ht="15.75" customHeight="1" outlineLevel="1" thickBot="1" x14ac:dyDescent="0.3">
      <c r="B537" s="2">
        <v>500</v>
      </c>
      <c r="C537" s="2">
        <v>418</v>
      </c>
      <c r="D537" s="413" t="s">
        <v>1067</v>
      </c>
      <c r="E537" s="285">
        <v>3</v>
      </c>
      <c r="F537" s="284">
        <v>375.54840000000002</v>
      </c>
      <c r="G537" s="284">
        <v>356.72809999999998</v>
      </c>
      <c r="H537" s="284">
        <v>367.33229999999998</v>
      </c>
      <c r="J537" s="287">
        <v>500</v>
      </c>
      <c r="K537" s="287">
        <v>418</v>
      </c>
      <c r="L537" s="329" t="str">
        <f>D551</f>
        <v>Теплодарський міський суд Одеської області</v>
      </c>
      <c r="M537" s="307">
        <f>E551</f>
        <v>1</v>
      </c>
      <c r="N537" s="330">
        <f>F551</f>
        <v>50.981400000000001</v>
      </c>
      <c r="O537" s="330">
        <f>G551</f>
        <v>70.1892</v>
      </c>
      <c r="P537" s="330">
        <f>H551</f>
        <v>35.602600000000002</v>
      </c>
      <c r="R537" s="287"/>
      <c r="S537" s="287"/>
      <c r="T537" s="312"/>
      <c r="U537" s="310"/>
      <c r="V537" s="310"/>
      <c r="W537" s="310"/>
      <c r="X537" s="310"/>
    </row>
    <row r="538" spans="2:24" ht="30" customHeight="1" outlineLevel="1" thickTop="1" x14ac:dyDescent="0.25">
      <c r="B538" s="2">
        <v>501</v>
      </c>
      <c r="C538" s="2">
        <v>419</v>
      </c>
      <c r="D538" s="413" t="s">
        <v>1068</v>
      </c>
      <c r="E538" s="285">
        <v>1.6</v>
      </c>
      <c r="F538" s="284">
        <v>315.76979999999998</v>
      </c>
      <c r="G538" s="284">
        <v>258.78289999999998</v>
      </c>
      <c r="H538" s="284">
        <v>363.71789999999999</v>
      </c>
      <c r="J538" s="302">
        <v>501</v>
      </c>
      <c r="K538" s="302">
        <v>419</v>
      </c>
      <c r="L538" s="303" t="str">
        <f>D533</f>
        <v>Великомихайлівський районний суд Одеської області</v>
      </c>
      <c r="M538" s="300">
        <f>E533</f>
        <v>2</v>
      </c>
      <c r="N538" s="301">
        <f>F533</f>
        <v>209.46270000000001</v>
      </c>
      <c r="O538" s="301">
        <f>G533</f>
        <v>188.37370000000001</v>
      </c>
      <c r="P538" s="301">
        <f>H533</f>
        <v>121.8455</v>
      </c>
      <c r="R538" s="302">
        <v>265</v>
      </c>
      <c r="S538" s="302">
        <v>233</v>
      </c>
      <c r="T538" s="385" t="s">
        <v>308</v>
      </c>
      <c r="U538" s="300">
        <f>M538+M539+M540</f>
        <v>6.5</v>
      </c>
      <c r="V538" s="300">
        <f>N538+N539+N540</f>
        <v>622.58730000000003</v>
      </c>
      <c r="W538" s="300">
        <f>O538+O539+O540</f>
        <v>525.05340000000001</v>
      </c>
      <c r="X538" s="300">
        <f>P538+P539+P540</f>
        <v>537.41730000000007</v>
      </c>
    </row>
    <row r="539" spans="2:24" ht="15" customHeight="1" outlineLevel="1" x14ac:dyDescent="0.25">
      <c r="B539" s="2">
        <v>502</v>
      </c>
      <c r="C539" s="2">
        <v>420</v>
      </c>
      <c r="D539" s="413" t="s">
        <v>1069</v>
      </c>
      <c r="E539" s="285">
        <v>5.5</v>
      </c>
      <c r="F539" s="284">
        <v>905.96389999999997</v>
      </c>
      <c r="G539" s="284">
        <v>728.02030000000002</v>
      </c>
      <c r="H539" s="284">
        <v>1430.5730000000001</v>
      </c>
      <c r="J539" s="2">
        <v>502</v>
      </c>
      <c r="K539" s="2">
        <v>420</v>
      </c>
      <c r="L539" s="295" t="str">
        <f t="shared" ref="L539:P540" si="156">D552</f>
        <v>Фрунзівський районний суд Одеської області</v>
      </c>
      <c r="M539" s="286">
        <f t="shared" si="156"/>
        <v>3</v>
      </c>
      <c r="N539" s="284">
        <f t="shared" si="156"/>
        <v>137.63409999999999</v>
      </c>
      <c r="O539" s="284">
        <f t="shared" si="156"/>
        <v>118.553</v>
      </c>
      <c r="P539" s="284">
        <f t="shared" si="156"/>
        <v>55.606900000000003</v>
      </c>
      <c r="R539" s="2"/>
      <c r="S539" s="2"/>
      <c r="T539" s="363"/>
      <c r="U539" s="217"/>
      <c r="V539" s="217"/>
      <c r="W539" s="217"/>
      <c r="X539" s="217"/>
    </row>
    <row r="540" spans="2:24" ht="15.75" customHeight="1" outlineLevel="1" thickBot="1" x14ac:dyDescent="0.3">
      <c r="B540" s="2">
        <v>503</v>
      </c>
      <c r="C540" s="2">
        <v>421</v>
      </c>
      <c r="D540" s="413" t="s">
        <v>1070</v>
      </c>
      <c r="E540" s="285">
        <v>4</v>
      </c>
      <c r="F540" s="284">
        <v>701.74779999999998</v>
      </c>
      <c r="G540" s="284">
        <v>521.2373</v>
      </c>
      <c r="H540" s="284">
        <v>1223.4319</v>
      </c>
      <c r="J540" s="287">
        <v>503</v>
      </c>
      <c r="K540" s="287">
        <v>421</v>
      </c>
      <c r="L540" s="329" t="str">
        <f t="shared" si="156"/>
        <v>Ширяївський районний суд Одеської області</v>
      </c>
      <c r="M540" s="307">
        <f t="shared" si="156"/>
        <v>1.5</v>
      </c>
      <c r="N540" s="330">
        <f t="shared" si="156"/>
        <v>275.4905</v>
      </c>
      <c r="O540" s="330">
        <f t="shared" si="156"/>
        <v>218.1267</v>
      </c>
      <c r="P540" s="330">
        <f t="shared" si="156"/>
        <v>359.9649</v>
      </c>
      <c r="R540" s="287"/>
      <c r="S540" s="287"/>
      <c r="T540" s="406"/>
      <c r="U540" s="310"/>
      <c r="V540" s="310"/>
      <c r="W540" s="310"/>
      <c r="X540" s="310"/>
    </row>
    <row r="541" spans="2:24" ht="30.75" customHeight="1" outlineLevel="1" thickTop="1" x14ac:dyDescent="0.25">
      <c r="B541" s="2">
        <v>504</v>
      </c>
      <c r="C541" s="2">
        <v>422</v>
      </c>
      <c r="D541" s="413" t="s">
        <v>1071</v>
      </c>
      <c r="E541" s="285">
        <v>2</v>
      </c>
      <c r="F541" s="284">
        <v>153.48939999999999</v>
      </c>
      <c r="G541" s="284">
        <v>144.98150000000001</v>
      </c>
      <c r="H541" s="284">
        <v>89.836399999999998</v>
      </c>
      <c r="J541" s="302">
        <v>504</v>
      </c>
      <c r="K541" s="302">
        <v>422</v>
      </c>
      <c r="L541" s="356" t="str">
        <f>D539</f>
        <v>Комінтернівський районний суд Одеської області</v>
      </c>
      <c r="M541" s="300">
        <f>E539</f>
        <v>5.5</v>
      </c>
      <c r="N541" s="301">
        <f>F539</f>
        <v>905.96389999999997</v>
      </c>
      <c r="O541" s="301">
        <f>G539</f>
        <v>728.02030000000002</v>
      </c>
      <c r="P541" s="301">
        <f>H539</f>
        <v>1430.5730000000001</v>
      </c>
      <c r="R541" s="302">
        <v>266</v>
      </c>
      <c r="S541" s="302">
        <v>234</v>
      </c>
      <c r="T541" s="356" t="s">
        <v>309</v>
      </c>
      <c r="U541" s="305">
        <f>M541+M542</f>
        <v>7</v>
      </c>
      <c r="V541" s="305">
        <f>N541+N542</f>
        <v>1164.3994</v>
      </c>
      <c r="W541" s="305">
        <f>O541+O542</f>
        <v>973.62660000000005</v>
      </c>
      <c r="X541" s="305">
        <f>P541+P542</f>
        <v>1786.4331000000002</v>
      </c>
    </row>
    <row r="542" spans="2:24" ht="15.75" customHeight="1" outlineLevel="1" thickBot="1" x14ac:dyDescent="0.3">
      <c r="B542" s="2">
        <v>505</v>
      </c>
      <c r="C542" s="2">
        <v>423</v>
      </c>
      <c r="D542" s="413" t="s">
        <v>1072</v>
      </c>
      <c r="E542" s="285">
        <v>3</v>
      </c>
      <c r="F542" s="284">
        <v>321.38940000000002</v>
      </c>
      <c r="G542" s="284">
        <v>356.09410000000003</v>
      </c>
      <c r="H542" s="284">
        <v>165.39709999999999</v>
      </c>
      <c r="J542" s="287">
        <v>505</v>
      </c>
      <c r="K542" s="287">
        <v>423</v>
      </c>
      <c r="L542" s="329" t="str">
        <f>D554</f>
        <v>Южний міський суд Одеської області</v>
      </c>
      <c r="M542" s="307">
        <f>E554</f>
        <v>1.5</v>
      </c>
      <c r="N542" s="330">
        <f>F554</f>
        <v>258.43549999999999</v>
      </c>
      <c r="O542" s="330">
        <f>G554</f>
        <v>245.6063</v>
      </c>
      <c r="P542" s="330">
        <f>H554</f>
        <v>355.86009999999999</v>
      </c>
      <c r="R542" s="287"/>
      <c r="S542" s="287"/>
      <c r="T542" s="312"/>
      <c r="U542" s="310"/>
      <c r="V542" s="310"/>
      <c r="W542" s="310"/>
      <c r="X542" s="310"/>
    </row>
    <row r="543" spans="2:24" ht="15" customHeight="1" outlineLevel="1" thickTop="1" x14ac:dyDescent="0.25">
      <c r="B543" s="2">
        <v>506</v>
      </c>
      <c r="C543" s="2">
        <v>424</v>
      </c>
      <c r="D543" s="413" t="s">
        <v>1073</v>
      </c>
      <c r="E543" s="285">
        <v>2.5</v>
      </c>
      <c r="F543" s="284">
        <v>212.83500000000001</v>
      </c>
      <c r="G543" s="284">
        <v>217.69479999999999</v>
      </c>
      <c r="H543" s="284">
        <v>181.2235</v>
      </c>
      <c r="J543" s="302">
        <v>506</v>
      </c>
      <c r="K543" s="302">
        <v>424</v>
      </c>
      <c r="L543" s="303" t="str">
        <f>D532</f>
        <v>Болградський районний суд Одеської області</v>
      </c>
      <c r="M543" s="300">
        <f>E532</f>
        <v>3</v>
      </c>
      <c r="N543" s="301">
        <f>F532</f>
        <v>365.09780000000001</v>
      </c>
      <c r="O543" s="301">
        <f>G532</f>
        <v>327.8811</v>
      </c>
      <c r="P543" s="301">
        <f>H532</f>
        <v>261.11919999999998</v>
      </c>
      <c r="R543" s="302">
        <v>267</v>
      </c>
      <c r="S543" s="302">
        <v>235</v>
      </c>
      <c r="T543" s="385" t="s">
        <v>310</v>
      </c>
      <c r="U543" s="300">
        <f>M543+M544+M545+M546</f>
        <v>22</v>
      </c>
      <c r="V543" s="300">
        <f>N543+N544+N545+N546</f>
        <v>2683.7418000000002</v>
      </c>
      <c r="W543" s="300">
        <f>O543+O544+O545+O546</f>
        <v>2422.9497000000001</v>
      </c>
      <c r="X543" s="300">
        <f>P543+P544+P545+P546</f>
        <v>2635.2397000000001</v>
      </c>
    </row>
    <row r="544" spans="2:24" ht="30" customHeight="1" outlineLevel="1" x14ac:dyDescent="0.25">
      <c r="B544" s="2">
        <v>507</v>
      </c>
      <c r="C544" s="2">
        <v>425</v>
      </c>
      <c r="D544" s="413" t="s">
        <v>1074</v>
      </c>
      <c r="E544" s="285">
        <v>6</v>
      </c>
      <c r="F544" s="284">
        <v>1155.8814</v>
      </c>
      <c r="G544" s="284">
        <v>1044.9348</v>
      </c>
      <c r="H544" s="284">
        <v>1270.7225000000001</v>
      </c>
      <c r="J544" s="2">
        <v>507</v>
      </c>
      <c r="K544" s="2">
        <v>425</v>
      </c>
      <c r="L544" s="295" t="str">
        <f>D535</f>
        <v>Ізмаїльський міськрайонний суд Одеської області</v>
      </c>
      <c r="M544" s="286">
        <f>E535</f>
        <v>12</v>
      </c>
      <c r="N544" s="284">
        <f>F535</f>
        <v>1482.864</v>
      </c>
      <c r="O544" s="284">
        <f>G535</f>
        <v>1439.9427000000001</v>
      </c>
      <c r="P544" s="284">
        <f>H535</f>
        <v>1476.7852</v>
      </c>
      <c r="R544" s="2"/>
      <c r="S544" s="2"/>
      <c r="T544" s="363"/>
      <c r="U544" s="217"/>
      <c r="V544" s="217"/>
      <c r="W544" s="217"/>
      <c r="X544" s="217"/>
    </row>
    <row r="545" spans="2:24" ht="15" customHeight="1" outlineLevel="1" x14ac:dyDescent="0.25">
      <c r="B545" s="2">
        <v>508</v>
      </c>
      <c r="C545" s="2">
        <v>426</v>
      </c>
      <c r="D545" s="413" t="s">
        <v>1075</v>
      </c>
      <c r="E545" s="285">
        <v>4</v>
      </c>
      <c r="F545" s="284">
        <v>460.23160000000001</v>
      </c>
      <c r="G545" s="284">
        <v>298.39780000000002</v>
      </c>
      <c r="H545" s="284">
        <v>530.00300000000004</v>
      </c>
      <c r="J545" s="2">
        <v>508</v>
      </c>
      <c r="K545" s="2">
        <v>426</v>
      </c>
      <c r="L545" s="295" t="str">
        <f>D537</f>
        <v>Кілійський районний суд Одеської області</v>
      </c>
      <c r="M545" s="286">
        <f>E537</f>
        <v>3</v>
      </c>
      <c r="N545" s="284">
        <f>F537</f>
        <v>375.54840000000002</v>
      </c>
      <c r="O545" s="284">
        <f>G537</f>
        <v>356.72809999999998</v>
      </c>
      <c r="P545" s="284">
        <f>H537</f>
        <v>367.33229999999998</v>
      </c>
      <c r="R545" s="2"/>
      <c r="S545" s="2"/>
      <c r="T545" s="363"/>
      <c r="U545" s="217"/>
      <c r="V545" s="217"/>
      <c r="W545" s="217"/>
      <c r="X545" s="217"/>
    </row>
    <row r="546" spans="2:24" ht="15.75" customHeight="1" outlineLevel="1" thickBot="1" x14ac:dyDescent="0.3">
      <c r="B546" s="2">
        <v>509</v>
      </c>
      <c r="C546" s="2">
        <v>427</v>
      </c>
      <c r="D546" s="413" t="s">
        <v>1076</v>
      </c>
      <c r="E546" s="285">
        <v>6</v>
      </c>
      <c r="F546" s="284">
        <v>555.7097</v>
      </c>
      <c r="G546" s="284">
        <v>505.06099999999998</v>
      </c>
      <c r="H546" s="284">
        <v>292.82690000000002</v>
      </c>
      <c r="J546" s="287">
        <v>509</v>
      </c>
      <c r="K546" s="287">
        <v>427</v>
      </c>
      <c r="L546" s="329" t="str">
        <f>D545</f>
        <v>Ренійський районний суд Одеської області</v>
      </c>
      <c r="M546" s="307">
        <f>E545</f>
        <v>4</v>
      </c>
      <c r="N546" s="330">
        <f>F545</f>
        <v>460.23160000000001</v>
      </c>
      <c r="O546" s="330">
        <f>G545</f>
        <v>298.39780000000002</v>
      </c>
      <c r="P546" s="330">
        <f>H545</f>
        <v>530.00300000000004</v>
      </c>
      <c r="R546" s="287"/>
      <c r="S546" s="287"/>
      <c r="T546" s="406"/>
      <c r="U546" s="310"/>
      <c r="V546" s="310"/>
      <c r="W546" s="310"/>
      <c r="X546" s="310"/>
    </row>
    <row r="547" spans="2:24" ht="15" customHeight="1" outlineLevel="1" thickTop="1" x14ac:dyDescent="0.25">
      <c r="B547" s="2">
        <v>510</v>
      </c>
      <c r="C547" s="2">
        <v>428</v>
      </c>
      <c r="D547" s="413" t="s">
        <v>1077</v>
      </c>
      <c r="E547" s="285">
        <v>2.5</v>
      </c>
      <c r="F547" s="284">
        <v>153.55500000000001</v>
      </c>
      <c r="G547" s="284">
        <v>129.77189999999999</v>
      </c>
      <c r="H547" s="284">
        <v>183.91679999999999</v>
      </c>
      <c r="J547" s="302">
        <v>510</v>
      </c>
      <c r="K547" s="302">
        <v>428</v>
      </c>
      <c r="L547" s="303" t="str">
        <f>D526</f>
        <v>Ананьївський районний суд Одеської області</v>
      </c>
      <c r="M547" s="300">
        <f>E526</f>
        <v>1</v>
      </c>
      <c r="N547" s="301">
        <f>F526</f>
        <v>168.2414</v>
      </c>
      <c r="O547" s="301">
        <f>G526</f>
        <v>149.85509999999999</v>
      </c>
      <c r="P547" s="301">
        <f>H526</f>
        <v>197.79560000000001</v>
      </c>
      <c r="R547" s="302">
        <v>268</v>
      </c>
      <c r="S547" s="302">
        <v>236</v>
      </c>
      <c r="T547" s="385" t="s">
        <v>311</v>
      </c>
      <c r="U547" s="300">
        <f>M547+M548+M549</f>
        <v>7</v>
      </c>
      <c r="V547" s="300">
        <f>N547+N548+N549</f>
        <v>1023.4785999999999</v>
      </c>
      <c r="W547" s="300">
        <f>O547+O548+O549</f>
        <v>816.07389999999998</v>
      </c>
      <c r="X547" s="300">
        <f>P547+P548+P549</f>
        <v>1511.0638999999999</v>
      </c>
    </row>
    <row r="548" spans="2:24" ht="30" customHeight="1" outlineLevel="1" x14ac:dyDescent="0.25">
      <c r="B548" s="2">
        <v>511</v>
      </c>
      <c r="C548" s="2">
        <v>429</v>
      </c>
      <c r="D548" s="413" t="s">
        <v>1078</v>
      </c>
      <c r="E548" s="285">
        <v>1.4</v>
      </c>
      <c r="F548" s="284">
        <v>229.84450000000001</v>
      </c>
      <c r="G548" s="284">
        <v>229.78649999999999</v>
      </c>
      <c r="H548" s="284">
        <v>199.09299999999999</v>
      </c>
      <c r="J548" s="2">
        <v>511</v>
      </c>
      <c r="K548" s="2">
        <v>429</v>
      </c>
      <c r="L548" s="295" t="str">
        <f t="shared" ref="L548:P549" si="157">D540</f>
        <v>Котовський міськрайонний суд Одеської області</v>
      </c>
      <c r="M548" s="286">
        <f t="shared" si="157"/>
        <v>4</v>
      </c>
      <c r="N548" s="284">
        <f t="shared" si="157"/>
        <v>701.74779999999998</v>
      </c>
      <c r="O548" s="284">
        <f t="shared" si="157"/>
        <v>521.2373</v>
      </c>
      <c r="P548" s="284">
        <f t="shared" si="157"/>
        <v>1223.4319</v>
      </c>
      <c r="R548" s="2"/>
      <c r="S548" s="2"/>
      <c r="T548" s="363"/>
      <c r="U548" s="217"/>
      <c r="V548" s="217"/>
      <c r="W548" s="217"/>
      <c r="X548" s="217"/>
    </row>
    <row r="549" spans="2:24" ht="30.75" customHeight="1" outlineLevel="1" thickBot="1" x14ac:dyDescent="0.3">
      <c r="B549" s="2">
        <v>512</v>
      </c>
      <c r="C549" s="2">
        <v>430</v>
      </c>
      <c r="D549" s="413" t="s">
        <v>1079</v>
      </c>
      <c r="E549" s="285">
        <v>3</v>
      </c>
      <c r="F549" s="284">
        <v>269.71589999999998</v>
      </c>
      <c r="G549" s="284">
        <v>266.67450000000002</v>
      </c>
      <c r="H549" s="284">
        <v>211.04810000000001</v>
      </c>
      <c r="J549" s="287">
        <v>512</v>
      </c>
      <c r="K549" s="287">
        <v>430</v>
      </c>
      <c r="L549" s="329" t="str">
        <f t="shared" si="157"/>
        <v>Красноокнянський районний суд Одеської області</v>
      </c>
      <c r="M549" s="307">
        <f t="shared" si="157"/>
        <v>2</v>
      </c>
      <c r="N549" s="330">
        <f t="shared" si="157"/>
        <v>153.48939999999999</v>
      </c>
      <c r="O549" s="330">
        <f t="shared" si="157"/>
        <v>144.98150000000001</v>
      </c>
      <c r="P549" s="330">
        <f t="shared" si="157"/>
        <v>89.836399999999998</v>
      </c>
      <c r="R549" s="287"/>
      <c r="S549" s="287"/>
      <c r="T549" s="406"/>
      <c r="U549" s="310"/>
      <c r="V549" s="310"/>
      <c r="W549" s="310"/>
      <c r="X549" s="310"/>
    </row>
    <row r="550" spans="2:24" ht="15" customHeight="1" outlineLevel="1" thickTop="1" x14ac:dyDescent="0.25">
      <c r="B550" s="2">
        <v>513</v>
      </c>
      <c r="C550" s="2">
        <v>431</v>
      </c>
      <c r="D550" s="413" t="s">
        <v>1080</v>
      </c>
      <c r="E550" s="285">
        <v>1</v>
      </c>
      <c r="F550" s="284">
        <v>291.77780000000001</v>
      </c>
      <c r="G550" s="284">
        <v>302.85820000000001</v>
      </c>
      <c r="H550" s="284">
        <v>203.9572</v>
      </c>
      <c r="J550" s="302">
        <v>513</v>
      </c>
      <c r="K550" s="302">
        <v>431</v>
      </c>
      <c r="L550" s="303" t="str">
        <f>D534</f>
        <v>Іванівський районний суд Одеської області</v>
      </c>
      <c r="M550" s="300">
        <f>E534</f>
        <v>3</v>
      </c>
      <c r="N550" s="301">
        <f>F534</f>
        <v>232.0471</v>
      </c>
      <c r="O550" s="301">
        <f>G534</f>
        <v>214.31569999999999</v>
      </c>
      <c r="P550" s="301">
        <f>H534</f>
        <v>156.89660000000001</v>
      </c>
      <c r="R550" s="302">
        <v>269</v>
      </c>
      <c r="S550" s="302">
        <v>237</v>
      </c>
      <c r="T550" s="385" t="s">
        <v>312</v>
      </c>
      <c r="U550" s="300">
        <f>M550+M551</f>
        <v>9</v>
      </c>
      <c r="V550" s="300">
        <f>N550+N551</f>
        <v>787.7568</v>
      </c>
      <c r="W550" s="300">
        <f>O550+O551</f>
        <v>719.37670000000003</v>
      </c>
      <c r="X550" s="300">
        <f>P550+P551</f>
        <v>449.72350000000006</v>
      </c>
    </row>
    <row r="551" spans="2:24" ht="30.75" customHeight="1" outlineLevel="1" thickBot="1" x14ac:dyDescent="0.3">
      <c r="B551" s="2">
        <v>514</v>
      </c>
      <c r="C551" s="2">
        <v>432</v>
      </c>
      <c r="D551" s="413" t="s">
        <v>1081</v>
      </c>
      <c r="E551" s="285">
        <v>1</v>
      </c>
      <c r="F551" s="284">
        <v>50.981400000000001</v>
      </c>
      <c r="G551" s="284">
        <v>70.1892</v>
      </c>
      <c r="H551" s="284">
        <v>35.602600000000002</v>
      </c>
      <c r="J551" s="287">
        <v>514</v>
      </c>
      <c r="K551" s="287">
        <v>432</v>
      </c>
      <c r="L551" s="329" t="str">
        <f>D546</f>
        <v>Роздільнянський районний суд Одеської області</v>
      </c>
      <c r="M551" s="307">
        <f>E546</f>
        <v>6</v>
      </c>
      <c r="N551" s="330">
        <f>F546</f>
        <v>555.7097</v>
      </c>
      <c r="O551" s="330">
        <f>G546</f>
        <v>505.06099999999998</v>
      </c>
      <c r="P551" s="330">
        <f>H546</f>
        <v>292.82690000000002</v>
      </c>
      <c r="R551" s="287"/>
      <c r="S551" s="287"/>
      <c r="T551" s="312"/>
      <c r="U551" s="310"/>
      <c r="V551" s="310"/>
      <c r="W551" s="310"/>
      <c r="X551" s="310"/>
    </row>
    <row r="552" spans="2:24" ht="15" customHeight="1" outlineLevel="1" thickTop="1" x14ac:dyDescent="0.25">
      <c r="B552" s="2">
        <v>515</v>
      </c>
      <c r="C552" s="2">
        <v>433</v>
      </c>
      <c r="D552" s="413" t="s">
        <v>1082</v>
      </c>
      <c r="E552" s="285">
        <v>3</v>
      </c>
      <c r="F552" s="284">
        <v>137.63409999999999</v>
      </c>
      <c r="G552" s="284">
        <v>118.553</v>
      </c>
      <c r="H552" s="284">
        <v>55.606900000000003</v>
      </c>
      <c r="J552" s="302">
        <v>515</v>
      </c>
      <c r="K552" s="302">
        <v>433</v>
      </c>
      <c r="L552" s="303" t="str">
        <f>D536</f>
        <v>Іллічівський міський суд Одеської області</v>
      </c>
      <c r="M552" s="300">
        <f>E536</f>
        <v>5.5</v>
      </c>
      <c r="N552" s="301">
        <f>F536</f>
        <v>1131.8643999999999</v>
      </c>
      <c r="O552" s="301">
        <f>G536</f>
        <v>1056.1119000000001</v>
      </c>
      <c r="P552" s="301">
        <f>H536</f>
        <v>840.89890000000003</v>
      </c>
      <c r="R552" s="302">
        <v>270</v>
      </c>
      <c r="S552" s="302">
        <v>238</v>
      </c>
      <c r="T552" s="303" t="s">
        <v>313</v>
      </c>
      <c r="U552" s="300">
        <f>M552+M553</f>
        <v>11.5</v>
      </c>
      <c r="V552" s="300">
        <f>N552+N553</f>
        <v>2287.7457999999997</v>
      </c>
      <c r="W552" s="300">
        <f>O552+O553</f>
        <v>2101.0466999999999</v>
      </c>
      <c r="X552" s="300">
        <f>P552+P553</f>
        <v>2111.6214</v>
      </c>
    </row>
    <row r="553" spans="2:24" ht="15.75" customHeight="1" outlineLevel="1" thickBot="1" x14ac:dyDescent="0.3">
      <c r="B553" s="2">
        <v>516</v>
      </c>
      <c r="C553" s="2">
        <v>434</v>
      </c>
      <c r="D553" s="413" t="s">
        <v>1083</v>
      </c>
      <c r="E553" s="285">
        <v>1.5</v>
      </c>
      <c r="F553" s="284">
        <v>275.4905</v>
      </c>
      <c r="G553" s="284">
        <v>218.1267</v>
      </c>
      <c r="H553" s="284">
        <v>359.9649</v>
      </c>
      <c r="J553" s="287">
        <v>516</v>
      </c>
      <c r="K553" s="287">
        <v>434</v>
      </c>
      <c r="L553" s="329" t="str">
        <f>D544</f>
        <v>Овідіопольський районний суд Одеської області</v>
      </c>
      <c r="M553" s="307">
        <f>E544</f>
        <v>6</v>
      </c>
      <c r="N553" s="330">
        <f>F544</f>
        <v>1155.8814</v>
      </c>
      <c r="O553" s="330">
        <f>G544</f>
        <v>1044.9348</v>
      </c>
      <c r="P553" s="330">
        <f>H544</f>
        <v>1270.7225000000001</v>
      </c>
      <c r="R553" s="287"/>
      <c r="S553" s="287"/>
      <c r="T553" s="312"/>
      <c r="U553" s="310"/>
      <c r="V553" s="310"/>
      <c r="W553" s="310"/>
      <c r="X553" s="310"/>
    </row>
    <row r="554" spans="2:24" ht="31.5" customHeight="1" outlineLevel="1" thickTop="1" thickBot="1" x14ac:dyDescent="0.3">
      <c r="B554" s="2">
        <v>517</v>
      </c>
      <c r="C554" s="2">
        <v>435</v>
      </c>
      <c r="D554" s="413" t="s">
        <v>1084</v>
      </c>
      <c r="E554" s="285">
        <v>1.5</v>
      </c>
      <c r="F554" s="284">
        <v>258.43549999999999</v>
      </c>
      <c r="G554" s="284">
        <v>245.6063</v>
      </c>
      <c r="H554" s="284">
        <v>355.86009999999999</v>
      </c>
      <c r="J554" s="340">
        <v>517</v>
      </c>
      <c r="K554" s="340">
        <v>435</v>
      </c>
      <c r="L554" s="297" t="str">
        <f>D530</f>
        <v>Білгород-Дністровський міськрайонний суд Одеської області</v>
      </c>
      <c r="M554" s="290">
        <f>E530</f>
        <v>8</v>
      </c>
      <c r="N554" s="291">
        <f>F530</f>
        <v>1249.3847000000001</v>
      </c>
      <c r="O554" s="291">
        <f>G530</f>
        <v>1110.9395</v>
      </c>
      <c r="P554" s="291">
        <f>H530</f>
        <v>1440.1041</v>
      </c>
      <c r="R554" s="340">
        <v>271</v>
      </c>
      <c r="S554" s="340">
        <v>239</v>
      </c>
      <c r="T554" s="297" t="s">
        <v>789</v>
      </c>
      <c r="U554" s="294">
        <f t="shared" ref="U554:X558" si="158">M554</f>
        <v>8</v>
      </c>
      <c r="V554" s="294">
        <f t="shared" si="158"/>
        <v>1249.3847000000001</v>
      </c>
      <c r="W554" s="294">
        <f t="shared" si="158"/>
        <v>1110.9395</v>
      </c>
      <c r="X554" s="294">
        <f t="shared" si="158"/>
        <v>1440.1041</v>
      </c>
    </row>
    <row r="555" spans="2:24" ht="16.5" customHeight="1" outlineLevel="1" thickTop="1" thickBot="1" x14ac:dyDescent="0.3">
      <c r="B555" s="2">
        <v>518</v>
      </c>
      <c r="C555" s="2">
        <v>436</v>
      </c>
      <c r="D555" s="413" t="s">
        <v>1085</v>
      </c>
      <c r="E555" s="285">
        <v>22</v>
      </c>
      <c r="F555" s="284">
        <v>5697.7619000000004</v>
      </c>
      <c r="G555" s="284">
        <v>5602.4457000000002</v>
      </c>
      <c r="H555" s="284">
        <v>1854.1267</v>
      </c>
      <c r="J555" s="340">
        <v>518</v>
      </c>
      <c r="K555" s="340">
        <v>436</v>
      </c>
      <c r="L555" s="297" t="str">
        <f>D558</f>
        <v>Суворовський районний суд м.Одеси</v>
      </c>
      <c r="M555" s="290">
        <f>E558</f>
        <v>15.2</v>
      </c>
      <c r="N555" s="291">
        <f>F558</f>
        <v>3565.9967999999999</v>
      </c>
      <c r="O555" s="291">
        <f>G558</f>
        <v>3066.7701999999999</v>
      </c>
      <c r="P555" s="291">
        <f>H558</f>
        <v>2765.3181</v>
      </c>
      <c r="R555" s="340">
        <v>272</v>
      </c>
      <c r="S555" s="340">
        <v>240</v>
      </c>
      <c r="T555" s="297" t="s">
        <v>791</v>
      </c>
      <c r="U555" s="294">
        <f t="shared" si="158"/>
        <v>15.2</v>
      </c>
      <c r="V555" s="294">
        <f t="shared" si="158"/>
        <v>3565.9967999999999</v>
      </c>
      <c r="W555" s="294">
        <f t="shared" si="158"/>
        <v>3066.7701999999999</v>
      </c>
      <c r="X555" s="294">
        <f t="shared" si="158"/>
        <v>2765.3181</v>
      </c>
    </row>
    <row r="556" spans="2:24" ht="16.5" customHeight="1" outlineLevel="1" thickTop="1" thickBot="1" x14ac:dyDescent="0.3">
      <c r="B556" s="2">
        <v>519</v>
      </c>
      <c r="C556" s="2">
        <v>437</v>
      </c>
      <c r="D556" s="413" t="s">
        <v>1086</v>
      </c>
      <c r="E556" s="285">
        <v>26</v>
      </c>
      <c r="F556" s="284">
        <v>3842.3841000000002</v>
      </c>
      <c r="G556" s="284">
        <v>3396.5138000000002</v>
      </c>
      <c r="H556" s="284">
        <v>3070.7444999999998</v>
      </c>
      <c r="J556" s="340">
        <v>519</v>
      </c>
      <c r="K556" s="340">
        <v>437</v>
      </c>
      <c r="L556" s="297" t="str">
        <f>D557</f>
        <v>Приморський районний суд м.Одеси</v>
      </c>
      <c r="M556" s="290">
        <f>E557</f>
        <v>18.600000000000001</v>
      </c>
      <c r="N556" s="291">
        <f>F557</f>
        <v>5536.6148999999996</v>
      </c>
      <c r="O556" s="291">
        <f>G557</f>
        <v>4593.8903</v>
      </c>
      <c r="P556" s="291">
        <f>H557</f>
        <v>5087.9524000000001</v>
      </c>
      <c r="R556" s="340">
        <v>273</v>
      </c>
      <c r="S556" s="340">
        <v>241</v>
      </c>
      <c r="T556" s="297" t="s">
        <v>793</v>
      </c>
      <c r="U556" s="294">
        <f t="shared" si="158"/>
        <v>18.600000000000001</v>
      </c>
      <c r="V556" s="294">
        <f t="shared" si="158"/>
        <v>5536.6148999999996</v>
      </c>
      <c r="W556" s="294">
        <f t="shared" si="158"/>
        <v>4593.8903</v>
      </c>
      <c r="X556" s="294">
        <f t="shared" si="158"/>
        <v>5087.9524000000001</v>
      </c>
    </row>
    <row r="557" spans="2:24" ht="16.5" customHeight="1" outlineLevel="1" thickTop="1" thickBot="1" x14ac:dyDescent="0.3">
      <c r="B557" s="2">
        <v>520</v>
      </c>
      <c r="C557" s="2">
        <v>438</v>
      </c>
      <c r="D557" s="413" t="s">
        <v>1087</v>
      </c>
      <c r="E557" s="285">
        <v>18.600000000000001</v>
      </c>
      <c r="F557" s="284">
        <v>5536.6148999999996</v>
      </c>
      <c r="G557" s="284">
        <v>4593.8903</v>
      </c>
      <c r="H557" s="284">
        <v>5087.9524000000001</v>
      </c>
      <c r="J557" s="340">
        <v>520</v>
      </c>
      <c r="K557" s="340">
        <v>438</v>
      </c>
      <c r="L557" s="297" t="str">
        <f t="shared" ref="L557:P558" si="159">D555</f>
        <v>Київський районний суд м.Одеси</v>
      </c>
      <c r="M557" s="290">
        <f t="shared" si="159"/>
        <v>22</v>
      </c>
      <c r="N557" s="291">
        <f t="shared" si="159"/>
        <v>5697.7619000000004</v>
      </c>
      <c r="O557" s="291">
        <f t="shared" si="159"/>
        <v>5602.4457000000002</v>
      </c>
      <c r="P557" s="291">
        <f t="shared" si="159"/>
        <v>1854.1267</v>
      </c>
      <c r="R557" s="340">
        <v>274</v>
      </c>
      <c r="S557" s="340">
        <v>242</v>
      </c>
      <c r="T557" s="293" t="s">
        <v>795</v>
      </c>
      <c r="U557" s="290">
        <f t="shared" si="158"/>
        <v>22</v>
      </c>
      <c r="V557" s="290">
        <f t="shared" si="158"/>
        <v>5697.7619000000004</v>
      </c>
      <c r="W557" s="290">
        <f t="shared" si="158"/>
        <v>5602.4457000000002</v>
      </c>
      <c r="X557" s="290">
        <f t="shared" si="158"/>
        <v>1854.1267</v>
      </c>
    </row>
    <row r="558" spans="2:24" ht="15.75" customHeight="1" outlineLevel="1" thickTop="1" thickBot="1" x14ac:dyDescent="0.3">
      <c r="B558" s="396">
        <v>521</v>
      </c>
      <c r="C558" s="396">
        <v>439</v>
      </c>
      <c r="D558" s="414" t="s">
        <v>1088</v>
      </c>
      <c r="E558" s="347">
        <v>15.2</v>
      </c>
      <c r="F558" s="346">
        <v>3565.9967999999999</v>
      </c>
      <c r="G558" s="346">
        <v>3066.7701999999999</v>
      </c>
      <c r="H558" s="346">
        <v>2765.3181</v>
      </c>
      <c r="J558" s="415">
        <v>521</v>
      </c>
      <c r="K558" s="415">
        <v>439</v>
      </c>
      <c r="L558" s="416" t="str">
        <f t="shared" si="159"/>
        <v xml:space="preserve">Малиновський районний суд м.Одеси </v>
      </c>
      <c r="M558" s="417">
        <f t="shared" si="159"/>
        <v>26</v>
      </c>
      <c r="N558" s="418">
        <f t="shared" si="159"/>
        <v>3842.3841000000002</v>
      </c>
      <c r="O558" s="418">
        <f t="shared" si="159"/>
        <v>3396.5138000000002</v>
      </c>
      <c r="P558" s="418">
        <f t="shared" si="159"/>
        <v>3070.7444999999998</v>
      </c>
      <c r="R558" s="415">
        <v>275</v>
      </c>
      <c r="S558" s="415">
        <v>243</v>
      </c>
      <c r="T558" s="416" t="s">
        <v>797</v>
      </c>
      <c r="U558" s="417">
        <f t="shared" si="158"/>
        <v>26</v>
      </c>
      <c r="V558" s="417">
        <f t="shared" si="158"/>
        <v>3842.3841000000002</v>
      </c>
      <c r="W558" s="417">
        <f t="shared" si="158"/>
        <v>3396.5138000000002</v>
      </c>
      <c r="X558" s="417">
        <f t="shared" si="158"/>
        <v>3070.7444999999998</v>
      </c>
    </row>
    <row r="559" spans="2:24" ht="15.75" customHeight="1" outlineLevel="1" thickTop="1" x14ac:dyDescent="0.25">
      <c r="B559" s="302">
        <v>522</v>
      </c>
      <c r="C559" s="302">
        <v>440</v>
      </c>
      <c r="D559" s="419" t="s">
        <v>1089</v>
      </c>
      <c r="E559" s="350">
        <v>10.5</v>
      </c>
      <c r="F559" s="301">
        <v>2053.6606000000002</v>
      </c>
      <c r="G559" s="301">
        <v>2117.3647000000001</v>
      </c>
      <c r="H559" s="301">
        <v>1177.7194999999999</v>
      </c>
      <c r="J559" s="302">
        <v>522</v>
      </c>
      <c r="K559" s="302">
        <v>440</v>
      </c>
      <c r="L559" s="303" t="str">
        <f>D561</f>
        <v>Гадяцький районний суд Полтавської області</v>
      </c>
      <c r="M559" s="300">
        <f>E561</f>
        <v>4</v>
      </c>
      <c r="N559" s="301">
        <f>F561</f>
        <v>456.38740000000001</v>
      </c>
      <c r="O559" s="301">
        <f>G561</f>
        <v>455.54500000000002</v>
      </c>
      <c r="P559" s="301">
        <f>H561</f>
        <v>257.33210000000003</v>
      </c>
      <c r="R559" s="302">
        <v>276</v>
      </c>
      <c r="S559" s="302">
        <v>244</v>
      </c>
      <c r="T559" s="303" t="s">
        <v>318</v>
      </c>
      <c r="U559" s="300">
        <f>M559+M560</f>
        <v>6</v>
      </c>
      <c r="V559" s="300">
        <f>N559+N560</f>
        <v>836.28440000000001</v>
      </c>
      <c r="W559" s="300">
        <f>O559+O560</f>
        <v>811.798</v>
      </c>
      <c r="X559" s="300">
        <f>P559+P560</f>
        <v>460.2002</v>
      </c>
    </row>
    <row r="560" spans="2:24" ht="30.75" customHeight="1" outlineLevel="1" thickBot="1" x14ac:dyDescent="0.3">
      <c r="B560" s="2">
        <v>523</v>
      </c>
      <c r="C560" s="2">
        <v>441</v>
      </c>
      <c r="D560" s="413" t="s">
        <v>1090</v>
      </c>
      <c r="E560" s="285">
        <v>2</v>
      </c>
      <c r="F560" s="284">
        <v>273.01900000000001</v>
      </c>
      <c r="G560" s="284">
        <v>234.2901</v>
      </c>
      <c r="H560" s="284">
        <v>249.38570000000001</v>
      </c>
      <c r="J560" s="287">
        <v>523</v>
      </c>
      <c r="K560" s="287">
        <v>441</v>
      </c>
      <c r="L560" s="329" t="str">
        <f>D565</f>
        <v>Зіньківський районний суд Полтавської області</v>
      </c>
      <c r="M560" s="307">
        <f>E565</f>
        <v>2</v>
      </c>
      <c r="N560" s="330">
        <f>F565</f>
        <v>379.89699999999999</v>
      </c>
      <c r="O560" s="330">
        <f>G565</f>
        <v>356.25299999999999</v>
      </c>
      <c r="P560" s="330">
        <f>H565</f>
        <v>202.8681</v>
      </c>
      <c r="R560" s="287"/>
      <c r="S560" s="287"/>
      <c r="T560" s="312"/>
      <c r="U560" s="310"/>
      <c r="V560" s="310"/>
      <c r="W560" s="310"/>
      <c r="X560" s="310"/>
    </row>
    <row r="561" spans="2:24" ht="15" customHeight="1" outlineLevel="1" thickTop="1" x14ac:dyDescent="0.25">
      <c r="B561" s="2">
        <v>524</v>
      </c>
      <c r="C561" s="2">
        <v>442</v>
      </c>
      <c r="D561" s="413" t="s">
        <v>1091</v>
      </c>
      <c r="E561" s="285">
        <v>4</v>
      </c>
      <c r="F561" s="284">
        <v>456.38740000000001</v>
      </c>
      <c r="G561" s="284">
        <v>455.54500000000002</v>
      </c>
      <c r="H561" s="284">
        <v>257.33210000000003</v>
      </c>
      <c r="J561" s="302">
        <v>524</v>
      </c>
      <c r="K561" s="302">
        <v>442</v>
      </c>
      <c r="L561" s="303" t="str">
        <f>D562</f>
        <v>Глобинський районний суд Полтавської області</v>
      </c>
      <c r="M561" s="300">
        <f>E562</f>
        <v>3</v>
      </c>
      <c r="N561" s="301">
        <f>F562</f>
        <v>493.42770000000002</v>
      </c>
      <c r="O561" s="301">
        <f>G562</f>
        <v>485.04390000000001</v>
      </c>
      <c r="P561" s="301">
        <f>H562</f>
        <v>280.05270000000002</v>
      </c>
      <c r="R561" s="302">
        <v>277</v>
      </c>
      <c r="S561" s="302">
        <v>245</v>
      </c>
      <c r="T561" s="303" t="s">
        <v>319</v>
      </c>
      <c r="U561" s="300">
        <f>M561+M562+M563</f>
        <v>7</v>
      </c>
      <c r="V561" s="300">
        <f>N561+N562+N563</f>
        <v>1188.3966</v>
      </c>
      <c r="W561" s="300">
        <f>O561+O562+O563</f>
        <v>1138.5104000000001</v>
      </c>
      <c r="X561" s="300">
        <f>P561+P562+P563</f>
        <v>850.4212</v>
      </c>
    </row>
    <row r="562" spans="2:24" ht="30" customHeight="1" outlineLevel="1" x14ac:dyDescent="0.25">
      <c r="B562" s="2">
        <v>525</v>
      </c>
      <c r="C562" s="2">
        <v>443</v>
      </c>
      <c r="D562" s="413" t="s">
        <v>1092</v>
      </c>
      <c r="E562" s="285">
        <v>3</v>
      </c>
      <c r="F562" s="284">
        <v>493.42770000000002</v>
      </c>
      <c r="G562" s="284">
        <v>485.04390000000001</v>
      </c>
      <c r="H562" s="284">
        <v>280.05270000000002</v>
      </c>
      <c r="J562" s="2">
        <v>525</v>
      </c>
      <c r="K562" s="2">
        <v>443</v>
      </c>
      <c r="L562" s="295" t="str">
        <f t="shared" ref="L562:P563" si="160">D585</f>
        <v>Семенівський районний суд Полтавської області</v>
      </c>
      <c r="M562" s="286">
        <f t="shared" si="160"/>
        <v>1</v>
      </c>
      <c r="N562" s="284">
        <f t="shared" si="160"/>
        <v>243.339</v>
      </c>
      <c r="O562" s="284">
        <f t="shared" si="160"/>
        <v>246.2825</v>
      </c>
      <c r="P562" s="284">
        <f t="shared" si="160"/>
        <v>200.57210000000001</v>
      </c>
      <c r="R562" s="2"/>
      <c r="S562" s="2"/>
      <c r="T562" s="363"/>
      <c r="U562" s="217"/>
      <c r="V562" s="217"/>
      <c r="W562" s="217"/>
      <c r="X562" s="217"/>
    </row>
    <row r="563" spans="2:24" ht="15.75" customHeight="1" outlineLevel="1" thickBot="1" x14ac:dyDescent="0.3">
      <c r="B563" s="2">
        <v>526</v>
      </c>
      <c r="C563" s="2">
        <v>444</v>
      </c>
      <c r="D563" s="413" t="s">
        <v>1093</v>
      </c>
      <c r="E563" s="285">
        <v>2.5</v>
      </c>
      <c r="F563" s="284">
        <v>255.60579999999999</v>
      </c>
      <c r="G563" s="284">
        <v>233.86150000000001</v>
      </c>
      <c r="H563" s="284">
        <v>260.26350000000002</v>
      </c>
      <c r="J563" s="287">
        <v>526</v>
      </c>
      <c r="K563" s="287">
        <v>444</v>
      </c>
      <c r="L563" s="329" t="str">
        <f t="shared" si="160"/>
        <v>Хорольський районний суд Полтавської області</v>
      </c>
      <c r="M563" s="307">
        <f t="shared" si="160"/>
        <v>3</v>
      </c>
      <c r="N563" s="330">
        <f t="shared" si="160"/>
        <v>451.62990000000002</v>
      </c>
      <c r="O563" s="330">
        <f t="shared" si="160"/>
        <v>407.18400000000003</v>
      </c>
      <c r="P563" s="330">
        <f t="shared" si="160"/>
        <v>369.79640000000001</v>
      </c>
      <c r="R563" s="287"/>
      <c r="S563" s="287"/>
      <c r="T563" s="406"/>
      <c r="U563" s="310"/>
      <c r="V563" s="310"/>
      <c r="W563" s="310"/>
      <c r="X563" s="310"/>
    </row>
    <row r="564" spans="2:24" ht="30" customHeight="1" outlineLevel="1" thickTop="1" x14ac:dyDescent="0.25">
      <c r="B564" s="2">
        <v>527</v>
      </c>
      <c r="C564" s="2">
        <v>445</v>
      </c>
      <c r="D564" s="413" t="s">
        <v>1094</v>
      </c>
      <c r="E564" s="285">
        <v>1.5</v>
      </c>
      <c r="F564" s="284">
        <v>191.34270000000001</v>
      </c>
      <c r="G564" s="284">
        <v>165.96879999999999</v>
      </c>
      <c r="H564" s="284">
        <v>157.54329999999999</v>
      </c>
      <c r="J564" s="302">
        <v>527</v>
      </c>
      <c r="K564" s="302">
        <v>445</v>
      </c>
      <c r="L564" s="303" t="str">
        <f t="shared" ref="L564:P565" si="161">D569</f>
        <v>Козельщинський районний суд Полтавської області</v>
      </c>
      <c r="M564" s="300">
        <f t="shared" si="161"/>
        <v>2</v>
      </c>
      <c r="N564" s="301">
        <f t="shared" si="161"/>
        <v>263.6635</v>
      </c>
      <c r="O564" s="301">
        <f t="shared" si="161"/>
        <v>232.0077</v>
      </c>
      <c r="P564" s="301">
        <f t="shared" si="161"/>
        <v>146.11840000000001</v>
      </c>
      <c r="R564" s="302">
        <v>278</v>
      </c>
      <c r="S564" s="302">
        <v>246</v>
      </c>
      <c r="T564" s="303" t="s">
        <v>320</v>
      </c>
      <c r="U564" s="300">
        <f>M564+M565</f>
        <v>4.5</v>
      </c>
      <c r="V564" s="300">
        <f>N564+N565</f>
        <v>655.81650000000002</v>
      </c>
      <c r="W564" s="300">
        <f>O564+O565</f>
        <v>664.1114</v>
      </c>
      <c r="X564" s="300">
        <f>P564+P565</f>
        <v>514.12099999999998</v>
      </c>
    </row>
    <row r="565" spans="2:24" ht="30.75" customHeight="1" outlineLevel="1" thickBot="1" x14ac:dyDescent="0.3">
      <c r="B565" s="2">
        <v>528</v>
      </c>
      <c r="C565" s="2">
        <v>446</v>
      </c>
      <c r="D565" s="413" t="s">
        <v>1095</v>
      </c>
      <c r="E565" s="285">
        <v>2</v>
      </c>
      <c r="F565" s="284">
        <v>379.89699999999999</v>
      </c>
      <c r="G565" s="284">
        <v>356.25299999999999</v>
      </c>
      <c r="H565" s="284">
        <v>202.8681</v>
      </c>
      <c r="J565" s="287">
        <v>528</v>
      </c>
      <c r="K565" s="287">
        <v>446</v>
      </c>
      <c r="L565" s="329" t="str">
        <f t="shared" si="161"/>
        <v>Комсомольський міський суд Полтавської області</v>
      </c>
      <c r="M565" s="307">
        <f t="shared" si="161"/>
        <v>2.5</v>
      </c>
      <c r="N565" s="330">
        <f t="shared" si="161"/>
        <v>392.15300000000002</v>
      </c>
      <c r="O565" s="330">
        <f t="shared" si="161"/>
        <v>432.1037</v>
      </c>
      <c r="P565" s="330">
        <f t="shared" si="161"/>
        <v>368.00259999999997</v>
      </c>
      <c r="R565" s="287"/>
      <c r="S565" s="287"/>
      <c r="T565" s="312"/>
      <c r="U565" s="310"/>
      <c r="V565" s="310"/>
      <c r="W565" s="310"/>
      <c r="X565" s="310"/>
    </row>
    <row r="566" spans="2:24" ht="15" customHeight="1" outlineLevel="1" thickTop="1" x14ac:dyDescent="0.25">
      <c r="B566" s="2">
        <v>529</v>
      </c>
      <c r="C566" s="2">
        <v>447</v>
      </c>
      <c r="D566" s="413" t="s">
        <v>1096</v>
      </c>
      <c r="E566" s="285">
        <v>1.5</v>
      </c>
      <c r="F566" s="284">
        <v>489.27859999999998</v>
      </c>
      <c r="G566" s="284">
        <v>445.97500000000002</v>
      </c>
      <c r="H566" s="284">
        <v>436.30380000000002</v>
      </c>
      <c r="J566" s="302">
        <v>529</v>
      </c>
      <c r="K566" s="302">
        <v>447</v>
      </c>
      <c r="L566" s="303" t="str">
        <f>D564</f>
        <v>Диканський районний суд Полтавської області</v>
      </c>
      <c r="M566" s="300">
        <f>E564</f>
        <v>1.5</v>
      </c>
      <c r="N566" s="301">
        <f>F564</f>
        <v>191.34270000000001</v>
      </c>
      <c r="O566" s="301">
        <f>G564</f>
        <v>165.96879999999999</v>
      </c>
      <c r="P566" s="301">
        <f>H564</f>
        <v>157.54329999999999</v>
      </c>
      <c r="R566" s="302">
        <v>279</v>
      </c>
      <c r="S566" s="302">
        <v>247</v>
      </c>
      <c r="T566" s="303" t="s">
        <v>321</v>
      </c>
      <c r="U566" s="300">
        <f>M566+M567</f>
        <v>4.8</v>
      </c>
      <c r="V566" s="300">
        <f>N566+N567</f>
        <v>415.17860000000002</v>
      </c>
      <c r="W566" s="300">
        <f>O566+O567</f>
        <v>381.2115</v>
      </c>
      <c r="X566" s="300">
        <f>P566+P567</f>
        <v>285.22140000000002</v>
      </c>
    </row>
    <row r="567" spans="2:24" ht="30.75" customHeight="1" outlineLevel="1" thickBot="1" x14ac:dyDescent="0.3">
      <c r="B567" s="2">
        <v>530</v>
      </c>
      <c r="C567" s="2">
        <v>448</v>
      </c>
      <c r="D567" s="413" t="s">
        <v>1097</v>
      </c>
      <c r="E567" s="285">
        <v>11</v>
      </c>
      <c r="F567" s="284">
        <v>1487.8349000000001</v>
      </c>
      <c r="G567" s="284">
        <v>1391.1518000000001</v>
      </c>
      <c r="H567" s="284">
        <v>581.69759999999997</v>
      </c>
      <c r="J567" s="287">
        <v>530</v>
      </c>
      <c r="K567" s="287">
        <v>448</v>
      </c>
      <c r="L567" s="329" t="str">
        <f>D571</f>
        <v>Котелевський районний суд Полтавської області</v>
      </c>
      <c r="M567" s="307">
        <f>E571</f>
        <v>3.3</v>
      </c>
      <c r="N567" s="330">
        <f>F571</f>
        <v>223.83590000000001</v>
      </c>
      <c r="O567" s="330">
        <f>G571</f>
        <v>215.24270000000001</v>
      </c>
      <c r="P567" s="330">
        <f>H571</f>
        <v>127.6781</v>
      </c>
      <c r="R567" s="287"/>
      <c r="S567" s="287"/>
      <c r="T567" s="312"/>
      <c r="U567" s="310"/>
      <c r="V567" s="310"/>
      <c r="W567" s="310"/>
      <c r="X567" s="310"/>
    </row>
    <row r="568" spans="2:24" ht="15" customHeight="1" outlineLevel="1" thickTop="1" x14ac:dyDescent="0.25">
      <c r="B568" s="2">
        <v>531</v>
      </c>
      <c r="C568" s="2">
        <v>449</v>
      </c>
      <c r="D568" s="413" t="s">
        <v>1098</v>
      </c>
      <c r="E568" s="285">
        <v>3</v>
      </c>
      <c r="F568" s="284">
        <v>462.88040000000001</v>
      </c>
      <c r="G568" s="284">
        <v>455.46800000000002</v>
      </c>
      <c r="H568" s="284">
        <v>341.13600000000002</v>
      </c>
      <c r="J568" s="302">
        <v>531</v>
      </c>
      <c r="K568" s="302">
        <v>449</v>
      </c>
      <c r="L568" s="303" t="str">
        <f>D566</f>
        <v>Карлівський районний суд Полтавської області</v>
      </c>
      <c r="M568" s="300">
        <f>E566</f>
        <v>1.5</v>
      </c>
      <c r="N568" s="301">
        <f>F566</f>
        <v>489.27859999999998</v>
      </c>
      <c r="O568" s="301">
        <f>G566</f>
        <v>445.97500000000002</v>
      </c>
      <c r="P568" s="301">
        <f>H566</f>
        <v>436.30380000000002</v>
      </c>
      <c r="R568" s="302">
        <v>280</v>
      </c>
      <c r="S568" s="302">
        <v>248</v>
      </c>
      <c r="T568" s="303" t="s">
        <v>322</v>
      </c>
      <c r="U568" s="300">
        <f>M568+M569+M570</f>
        <v>5.7</v>
      </c>
      <c r="V568" s="300">
        <f>N568+N569+N570</f>
        <v>1039.4036000000001</v>
      </c>
      <c r="W568" s="300">
        <f>O568+O569+O570</f>
        <v>966.01260000000002</v>
      </c>
      <c r="X568" s="300">
        <f>P568+P569+P570</f>
        <v>754.88009999999997</v>
      </c>
    </row>
    <row r="569" spans="2:24" ht="15" customHeight="1" outlineLevel="1" x14ac:dyDescent="0.25">
      <c r="B569" s="2">
        <v>532</v>
      </c>
      <c r="C569" s="2">
        <v>450</v>
      </c>
      <c r="D569" s="413" t="s">
        <v>1099</v>
      </c>
      <c r="E569" s="285">
        <v>2</v>
      </c>
      <c r="F569" s="284">
        <v>263.6635</v>
      </c>
      <c r="G569" s="284">
        <v>232.0077</v>
      </c>
      <c r="H569" s="284">
        <v>146.11840000000001</v>
      </c>
      <c r="J569" s="2">
        <v>532</v>
      </c>
      <c r="K569" s="2">
        <v>450</v>
      </c>
      <c r="L569" s="295" t="str">
        <f>D577</f>
        <v>Машівський районний суд Полтавської області</v>
      </c>
      <c r="M569" s="286">
        <f>E577</f>
        <v>1.2</v>
      </c>
      <c r="N569" s="284">
        <f>F577</f>
        <v>235.82980000000001</v>
      </c>
      <c r="O569" s="284">
        <f>G577</f>
        <v>242.4034</v>
      </c>
      <c r="P569" s="284">
        <f>H577</f>
        <v>175.91</v>
      </c>
      <c r="R569" s="2"/>
      <c r="S569" s="2"/>
      <c r="T569" s="363"/>
      <c r="U569" s="217"/>
      <c r="V569" s="217"/>
      <c r="W569" s="217"/>
      <c r="X569" s="217"/>
    </row>
    <row r="570" spans="2:24" ht="15.75" customHeight="1" outlineLevel="1" thickBot="1" x14ac:dyDescent="0.3">
      <c r="B570" s="2">
        <v>533</v>
      </c>
      <c r="C570" s="2">
        <v>451</v>
      </c>
      <c r="D570" s="413" t="s">
        <v>1100</v>
      </c>
      <c r="E570" s="285">
        <v>2.5</v>
      </c>
      <c r="F570" s="284">
        <v>392.15300000000002</v>
      </c>
      <c r="G570" s="284">
        <v>432.1037</v>
      </c>
      <c r="H570" s="284">
        <v>368.00259999999997</v>
      </c>
      <c r="J570" s="287">
        <v>533</v>
      </c>
      <c r="K570" s="287">
        <v>451</v>
      </c>
      <c r="L570" s="329" t="str">
        <f>D588</f>
        <v>Чутівський районний суд Полтавської області</v>
      </c>
      <c r="M570" s="307">
        <f>E588</f>
        <v>3</v>
      </c>
      <c r="N570" s="330">
        <f>F588</f>
        <v>314.29520000000002</v>
      </c>
      <c r="O570" s="330">
        <f>G588</f>
        <v>277.63420000000002</v>
      </c>
      <c r="P570" s="330">
        <f>H588</f>
        <v>142.66630000000001</v>
      </c>
      <c r="R570" s="287"/>
      <c r="S570" s="287"/>
      <c r="T570" s="406"/>
      <c r="U570" s="310"/>
      <c r="V570" s="310"/>
      <c r="W570" s="310"/>
      <c r="X570" s="310"/>
    </row>
    <row r="571" spans="2:24" ht="15" customHeight="1" outlineLevel="1" thickTop="1" x14ac:dyDescent="0.25">
      <c r="B571" s="2">
        <v>534</v>
      </c>
      <c r="C571" s="2">
        <v>452</v>
      </c>
      <c r="D571" s="413" t="s">
        <v>1101</v>
      </c>
      <c r="E571" s="285">
        <v>3.3</v>
      </c>
      <c r="F571" s="284">
        <v>223.83590000000001</v>
      </c>
      <c r="G571" s="284">
        <v>215.24270000000001</v>
      </c>
      <c r="H571" s="284">
        <v>127.6781</v>
      </c>
      <c r="J571" s="302">
        <v>534</v>
      </c>
      <c r="K571" s="302">
        <v>452</v>
      </c>
      <c r="L571" s="303" t="str">
        <f>D568</f>
        <v>Кобеляцький районний суд Полтавської області</v>
      </c>
      <c r="M571" s="300">
        <f>E568</f>
        <v>3</v>
      </c>
      <c r="N571" s="301">
        <f>F568</f>
        <v>462.88040000000001</v>
      </c>
      <c r="O571" s="301">
        <f>G568</f>
        <v>455.46800000000002</v>
      </c>
      <c r="P571" s="301">
        <f>H568</f>
        <v>341.13600000000002</v>
      </c>
      <c r="R571" s="302">
        <v>281</v>
      </c>
      <c r="S571" s="302">
        <v>249</v>
      </c>
      <c r="T571" s="303" t="s">
        <v>323</v>
      </c>
      <c r="U571" s="300">
        <f>M571+M572</f>
        <v>5</v>
      </c>
      <c r="V571" s="300">
        <f>N571+N572</f>
        <v>902.15470000000005</v>
      </c>
      <c r="W571" s="300">
        <f>O571+O572</f>
        <v>839.01050000000009</v>
      </c>
      <c r="X571" s="300">
        <f>P571+P572</f>
        <v>637.05050000000006</v>
      </c>
    </row>
    <row r="572" spans="2:24" ht="30.75" customHeight="1" outlineLevel="1" thickBot="1" x14ac:dyDescent="0.3">
      <c r="B572" s="2">
        <v>535</v>
      </c>
      <c r="C572" s="2">
        <v>453</v>
      </c>
      <c r="D572" s="413" t="s">
        <v>1102</v>
      </c>
      <c r="E572" s="285">
        <v>2</v>
      </c>
      <c r="F572" s="284">
        <v>387.0967</v>
      </c>
      <c r="G572" s="284">
        <v>416.37819999999999</v>
      </c>
      <c r="H572" s="284">
        <v>509.76209999999998</v>
      </c>
      <c r="J572" s="287">
        <v>535</v>
      </c>
      <c r="K572" s="287">
        <v>453</v>
      </c>
      <c r="L572" s="329" t="str">
        <f>D579</f>
        <v>Новосанжарський районний суд Полтавської області</v>
      </c>
      <c r="M572" s="307">
        <f>E579</f>
        <v>2</v>
      </c>
      <c r="N572" s="330">
        <f>F579</f>
        <v>439.27429999999998</v>
      </c>
      <c r="O572" s="330">
        <f>G579</f>
        <v>383.54250000000002</v>
      </c>
      <c r="P572" s="330">
        <f>H579</f>
        <v>295.91449999999998</v>
      </c>
      <c r="R572" s="287"/>
      <c r="S572" s="287"/>
      <c r="T572" s="312"/>
      <c r="U572" s="310"/>
      <c r="V572" s="310"/>
      <c r="W572" s="310"/>
      <c r="X572" s="310"/>
    </row>
    <row r="573" spans="2:24" ht="15" customHeight="1" outlineLevel="1" thickTop="1" x14ac:dyDescent="0.25">
      <c r="B573" s="2">
        <v>536</v>
      </c>
      <c r="C573" s="2">
        <v>454</v>
      </c>
      <c r="D573" s="413" t="s">
        <v>1103</v>
      </c>
      <c r="E573" s="285">
        <v>6.5</v>
      </c>
      <c r="F573" s="284">
        <v>1120.4719</v>
      </c>
      <c r="G573" s="284">
        <v>1084.4621999999999</v>
      </c>
      <c r="H573" s="284">
        <v>518.46439999999996</v>
      </c>
      <c r="J573" s="302">
        <v>536</v>
      </c>
      <c r="K573" s="302">
        <v>454</v>
      </c>
      <c r="L573" s="303" t="str">
        <f t="shared" ref="L573:P574" si="162">D575</f>
        <v>Лохвицький районний суд Полтавської області</v>
      </c>
      <c r="M573" s="300">
        <f t="shared" si="162"/>
        <v>1</v>
      </c>
      <c r="N573" s="301">
        <f t="shared" si="162"/>
        <v>404.46269999999998</v>
      </c>
      <c r="O573" s="301">
        <f t="shared" si="162"/>
        <v>374.41309999999999</v>
      </c>
      <c r="P573" s="301">
        <f t="shared" si="162"/>
        <v>326.64030000000002</v>
      </c>
      <c r="R573" s="302">
        <v>282</v>
      </c>
      <c r="S573" s="302">
        <v>250</v>
      </c>
      <c r="T573" s="303" t="s">
        <v>325</v>
      </c>
      <c r="U573" s="300">
        <f>M573+M574+M575</f>
        <v>7</v>
      </c>
      <c r="V573" s="300">
        <f>N573+N574+N575</f>
        <v>1428.7748999999999</v>
      </c>
      <c r="W573" s="300">
        <f>O573+O574+O575</f>
        <v>1439.1366</v>
      </c>
      <c r="X573" s="300">
        <f>P573+P574+P575</f>
        <v>1186.1251999999999</v>
      </c>
    </row>
    <row r="574" spans="2:24" ht="30" customHeight="1" outlineLevel="1" x14ac:dyDescent="0.25">
      <c r="B574" s="2">
        <v>537</v>
      </c>
      <c r="C574" s="2">
        <v>455</v>
      </c>
      <c r="D574" s="413" t="s">
        <v>1104</v>
      </c>
      <c r="E574" s="285">
        <v>6</v>
      </c>
      <c r="F574" s="284">
        <v>653.77650000000006</v>
      </c>
      <c r="G574" s="284">
        <v>635.44140000000004</v>
      </c>
      <c r="H574" s="284">
        <v>474.40820000000002</v>
      </c>
      <c r="J574" s="2">
        <v>537</v>
      </c>
      <c r="K574" s="2">
        <v>455</v>
      </c>
      <c r="L574" s="303" t="str">
        <f t="shared" si="162"/>
        <v>Лубенський міськрайонний суд Полтавської області</v>
      </c>
      <c r="M574" s="286">
        <f t="shared" si="162"/>
        <v>3</v>
      </c>
      <c r="N574" s="284">
        <f t="shared" si="162"/>
        <v>806.09820000000002</v>
      </c>
      <c r="O574" s="284">
        <f t="shared" si="162"/>
        <v>849.17100000000005</v>
      </c>
      <c r="P574" s="284">
        <f t="shared" si="162"/>
        <v>655.87890000000004</v>
      </c>
      <c r="R574" s="2"/>
      <c r="S574" s="2"/>
      <c r="T574" s="363"/>
      <c r="U574" s="217"/>
      <c r="V574" s="217"/>
      <c r="W574" s="217"/>
      <c r="X574" s="217"/>
    </row>
    <row r="575" spans="2:24" ht="15.75" customHeight="1" outlineLevel="1" thickBot="1" x14ac:dyDescent="0.3">
      <c r="B575" s="2">
        <v>538</v>
      </c>
      <c r="C575" s="2">
        <v>456</v>
      </c>
      <c r="D575" s="413" t="s">
        <v>1105</v>
      </c>
      <c r="E575" s="285">
        <v>1</v>
      </c>
      <c r="F575" s="284">
        <v>404.46269999999998</v>
      </c>
      <c r="G575" s="284">
        <v>374.41309999999999</v>
      </c>
      <c r="H575" s="284">
        <v>326.64030000000002</v>
      </c>
      <c r="J575" s="287">
        <v>538</v>
      </c>
      <c r="K575" s="287">
        <v>456</v>
      </c>
      <c r="L575" s="293" t="str">
        <f>D581</f>
        <v>Оржицький районний суд Полтавської області</v>
      </c>
      <c r="M575" s="307">
        <f>E581</f>
        <v>3</v>
      </c>
      <c r="N575" s="330">
        <f>F581</f>
        <v>218.214</v>
      </c>
      <c r="O575" s="330">
        <f>G581</f>
        <v>215.55250000000001</v>
      </c>
      <c r="P575" s="330">
        <f>H581</f>
        <v>203.60599999999999</v>
      </c>
      <c r="R575" s="287"/>
      <c r="S575" s="287"/>
      <c r="T575" s="406"/>
      <c r="U575" s="310"/>
      <c r="V575" s="310"/>
      <c r="W575" s="310"/>
      <c r="X575" s="310"/>
    </row>
    <row r="576" spans="2:24" ht="30" customHeight="1" outlineLevel="1" thickTop="1" x14ac:dyDescent="0.25">
      <c r="B576" s="2">
        <v>539</v>
      </c>
      <c r="C576" s="2">
        <v>457</v>
      </c>
      <c r="D576" s="413" t="s">
        <v>1106</v>
      </c>
      <c r="E576" s="285">
        <v>3</v>
      </c>
      <c r="F576" s="284">
        <v>806.09820000000002</v>
      </c>
      <c r="G576" s="284">
        <v>849.17100000000005</v>
      </c>
      <c r="H576" s="284">
        <v>655.87890000000004</v>
      </c>
      <c r="J576" s="302">
        <v>539</v>
      </c>
      <c r="K576" s="302">
        <v>457</v>
      </c>
      <c r="L576" s="303" t="str">
        <f>D560</f>
        <v>Великобагачанський районний суд Полтавської області</v>
      </c>
      <c r="M576" s="300">
        <f>E560</f>
        <v>2</v>
      </c>
      <c r="N576" s="301">
        <f>F560</f>
        <v>273.01900000000001</v>
      </c>
      <c r="O576" s="301">
        <f>G560</f>
        <v>234.2901</v>
      </c>
      <c r="P576" s="301">
        <f>H560</f>
        <v>249.38570000000001</v>
      </c>
      <c r="R576" s="302">
        <v>283</v>
      </c>
      <c r="S576" s="302">
        <v>251</v>
      </c>
      <c r="T576" s="385" t="s">
        <v>326</v>
      </c>
      <c r="U576" s="300">
        <f>M576+M577+M578</f>
        <v>8</v>
      </c>
      <c r="V576" s="300">
        <f>N576+N577+N578</f>
        <v>1170.4821999999999</v>
      </c>
      <c r="W576" s="300">
        <f>O576+O577+O578</f>
        <v>1162.4601</v>
      </c>
      <c r="X576" s="300">
        <f>P576+P577+P578</f>
        <v>721.45870000000002</v>
      </c>
    </row>
    <row r="577" spans="2:24" ht="30" customHeight="1" outlineLevel="1" x14ac:dyDescent="0.25">
      <c r="B577" s="2">
        <v>540</v>
      </c>
      <c r="C577" s="2">
        <v>458</v>
      </c>
      <c r="D577" s="413" t="s">
        <v>1107</v>
      </c>
      <c r="E577" s="285">
        <v>1.2</v>
      </c>
      <c r="F577" s="284">
        <v>235.82980000000001</v>
      </c>
      <c r="G577" s="284">
        <v>242.4034</v>
      </c>
      <c r="H577" s="284">
        <v>175.91</v>
      </c>
      <c r="J577" s="2">
        <v>540</v>
      </c>
      <c r="K577" s="2">
        <v>458</v>
      </c>
      <c r="L577" s="303" t="str">
        <f>D578</f>
        <v>Миргородський міськрайонний суд Полтавської області</v>
      </c>
      <c r="M577" s="286">
        <f>E578</f>
        <v>3</v>
      </c>
      <c r="N577" s="284">
        <f>F578</f>
        <v>589.24159999999995</v>
      </c>
      <c r="O577" s="284">
        <f>G578</f>
        <v>638.13499999999999</v>
      </c>
      <c r="P577" s="284">
        <f>H578</f>
        <v>351.7319</v>
      </c>
      <c r="R577" s="2"/>
      <c r="S577" s="2"/>
      <c r="T577" s="363"/>
      <c r="U577" s="217"/>
      <c r="V577" s="217"/>
      <c r="W577" s="217"/>
      <c r="X577" s="217"/>
    </row>
    <row r="578" spans="2:24" ht="30.75" customHeight="1" outlineLevel="1" thickBot="1" x14ac:dyDescent="0.3">
      <c r="B578" s="2">
        <v>541</v>
      </c>
      <c r="C578" s="2">
        <v>459</v>
      </c>
      <c r="D578" s="413" t="s">
        <v>1108</v>
      </c>
      <c r="E578" s="285">
        <v>3</v>
      </c>
      <c r="F578" s="284">
        <v>589.24159999999995</v>
      </c>
      <c r="G578" s="284">
        <v>638.13499999999999</v>
      </c>
      <c r="H578" s="284">
        <v>351.7319</v>
      </c>
      <c r="J578" s="287">
        <v>541</v>
      </c>
      <c r="K578" s="287">
        <v>459</v>
      </c>
      <c r="L578" s="293" t="str">
        <f>D589</f>
        <v>Шишацький районний суд Полтавської області</v>
      </c>
      <c r="M578" s="307">
        <f>E589</f>
        <v>3</v>
      </c>
      <c r="N578" s="330">
        <f>F589</f>
        <v>308.22160000000002</v>
      </c>
      <c r="O578" s="330">
        <f>G589</f>
        <v>290.03500000000003</v>
      </c>
      <c r="P578" s="330">
        <f>H589</f>
        <v>120.3411</v>
      </c>
      <c r="R578" s="287"/>
      <c r="S578" s="287"/>
      <c r="T578" s="406"/>
      <c r="U578" s="310"/>
      <c r="V578" s="310"/>
      <c r="W578" s="310"/>
      <c r="X578" s="310"/>
    </row>
    <row r="579" spans="2:24" ht="30" customHeight="1" outlineLevel="1" thickTop="1" x14ac:dyDescent="0.25">
      <c r="B579" s="2">
        <v>542</v>
      </c>
      <c r="C579" s="2">
        <v>460</v>
      </c>
      <c r="D579" s="413" t="s">
        <v>1109</v>
      </c>
      <c r="E579" s="285">
        <v>2</v>
      </c>
      <c r="F579" s="284">
        <v>439.27429999999998</v>
      </c>
      <c r="G579" s="284">
        <v>383.54250000000002</v>
      </c>
      <c r="H579" s="284">
        <v>295.91449999999998</v>
      </c>
      <c r="J579" s="302">
        <v>542</v>
      </c>
      <c r="K579" s="302">
        <v>460</v>
      </c>
      <c r="L579" s="303" t="str">
        <f>D563</f>
        <v>Гребінківський районний суд Полтавської області</v>
      </c>
      <c r="M579" s="300">
        <f>E563</f>
        <v>2.5</v>
      </c>
      <c r="N579" s="301">
        <f>F563</f>
        <v>255.60579999999999</v>
      </c>
      <c r="O579" s="301">
        <f>G563</f>
        <v>233.86150000000001</v>
      </c>
      <c r="P579" s="301">
        <f>H563</f>
        <v>260.26350000000002</v>
      </c>
      <c r="R579" s="302">
        <v>284</v>
      </c>
      <c r="S579" s="302">
        <v>252</v>
      </c>
      <c r="T579" s="385" t="s">
        <v>328</v>
      </c>
      <c r="U579" s="300">
        <f>M579+M580+M581</f>
        <v>7.5</v>
      </c>
      <c r="V579" s="300">
        <f>N579+N580+N581</f>
        <v>671.01319999999998</v>
      </c>
      <c r="W579" s="300">
        <f>O579+O580+O581</f>
        <v>641.21019999999999</v>
      </c>
      <c r="X579" s="300">
        <f>P579+P580+P581</f>
        <v>560.43010000000004</v>
      </c>
    </row>
    <row r="580" spans="2:24" ht="30" customHeight="1" outlineLevel="1" x14ac:dyDescent="0.25">
      <c r="B580" s="2">
        <v>543</v>
      </c>
      <c r="C580" s="2">
        <v>461</v>
      </c>
      <c r="D580" s="413" t="s">
        <v>1110</v>
      </c>
      <c r="E580" s="285">
        <v>15.3</v>
      </c>
      <c r="F580" s="284">
        <v>3413.8238000000001</v>
      </c>
      <c r="G580" s="284">
        <v>3033.2116999999998</v>
      </c>
      <c r="H580" s="284">
        <v>1648.2392</v>
      </c>
      <c r="J580" s="2">
        <v>543</v>
      </c>
      <c r="K580" s="2">
        <v>461</v>
      </c>
      <c r="L580" s="303" t="str">
        <f>D582</f>
        <v>Пирятинський районний суд Полтавської області</v>
      </c>
      <c r="M580" s="286">
        <f>E582</f>
        <v>3</v>
      </c>
      <c r="N580" s="284">
        <f>F582</f>
        <v>314.21780000000001</v>
      </c>
      <c r="O580" s="284">
        <f>G582</f>
        <v>318.65589999999997</v>
      </c>
      <c r="P580" s="284">
        <f>H582</f>
        <v>180.2516</v>
      </c>
      <c r="R580" s="2"/>
      <c r="S580" s="2"/>
      <c r="T580" s="363"/>
      <c r="U580" s="217"/>
      <c r="V580" s="217"/>
      <c r="W580" s="217"/>
      <c r="X580" s="217"/>
    </row>
    <row r="581" spans="2:24" ht="30.75" customHeight="1" outlineLevel="1" thickBot="1" x14ac:dyDescent="0.3">
      <c r="B581" s="2">
        <v>544</v>
      </c>
      <c r="C581" s="2">
        <v>462</v>
      </c>
      <c r="D581" s="413" t="s">
        <v>1111</v>
      </c>
      <c r="E581" s="285">
        <v>3</v>
      </c>
      <c r="F581" s="284">
        <v>218.214</v>
      </c>
      <c r="G581" s="284">
        <v>215.55250000000001</v>
      </c>
      <c r="H581" s="284">
        <v>203.60599999999999</v>
      </c>
      <c r="J581" s="287">
        <v>544</v>
      </c>
      <c r="K581" s="287">
        <v>462</v>
      </c>
      <c r="L581" s="293" t="str">
        <f>D587</f>
        <v>Чорнухинський районний суд Полтавської області</v>
      </c>
      <c r="M581" s="307">
        <f>E587</f>
        <v>2</v>
      </c>
      <c r="N581" s="330">
        <f>F587</f>
        <v>101.1896</v>
      </c>
      <c r="O581" s="330">
        <f>G587</f>
        <v>88.692800000000005</v>
      </c>
      <c r="P581" s="330">
        <f>H587</f>
        <v>119.91500000000001</v>
      </c>
      <c r="R581" s="287"/>
      <c r="S581" s="287"/>
      <c r="T581" s="406"/>
      <c r="U581" s="310"/>
      <c r="V581" s="310"/>
      <c r="W581" s="310"/>
      <c r="X581" s="310"/>
    </row>
    <row r="582" spans="2:24" ht="15.75" customHeight="1" outlineLevel="1" thickTop="1" x14ac:dyDescent="0.25">
      <c r="B582" s="2">
        <v>545</v>
      </c>
      <c r="C582" s="2">
        <v>463</v>
      </c>
      <c r="D582" s="413" t="s">
        <v>1112</v>
      </c>
      <c r="E582" s="285">
        <v>3</v>
      </c>
      <c r="F582" s="284">
        <v>314.21780000000001</v>
      </c>
      <c r="G582" s="284">
        <v>318.65589999999997</v>
      </c>
      <c r="H582" s="284">
        <v>180.2516</v>
      </c>
      <c r="J582" s="302">
        <v>545</v>
      </c>
      <c r="K582" s="302">
        <v>463</v>
      </c>
      <c r="L582" s="356" t="str">
        <f t="shared" ref="L582:P583" si="163">D583</f>
        <v>Полтавський районний суд Полтавської області</v>
      </c>
      <c r="M582" s="300">
        <f t="shared" si="163"/>
        <v>7</v>
      </c>
      <c r="N582" s="301">
        <f t="shared" si="163"/>
        <v>750.72540000000004</v>
      </c>
      <c r="O582" s="301">
        <f t="shared" si="163"/>
        <v>610.74699999999996</v>
      </c>
      <c r="P582" s="301">
        <f t="shared" si="163"/>
        <v>488.779</v>
      </c>
      <c r="R582" s="302">
        <v>285</v>
      </c>
      <c r="S582" s="302">
        <v>253</v>
      </c>
      <c r="T582" s="385" t="s">
        <v>329</v>
      </c>
      <c r="U582" s="300">
        <f>M582+M583</f>
        <v>8.1</v>
      </c>
      <c r="V582" s="300">
        <f>N582+N583</f>
        <v>880.06439999999998</v>
      </c>
      <c r="W582" s="300">
        <f>O582+O583</f>
        <v>703.93059999999991</v>
      </c>
      <c r="X582" s="300">
        <f>P582+P583</f>
        <v>793.62390000000005</v>
      </c>
    </row>
    <row r="583" spans="2:24" ht="30.75" customHeight="1" outlineLevel="1" thickBot="1" x14ac:dyDescent="0.3">
      <c r="B583" s="2">
        <v>546</v>
      </c>
      <c r="C583" s="2">
        <v>464</v>
      </c>
      <c r="D583" s="413" t="s">
        <v>1113</v>
      </c>
      <c r="E583" s="285">
        <v>7</v>
      </c>
      <c r="F583" s="284">
        <v>750.72540000000004</v>
      </c>
      <c r="G583" s="284">
        <v>610.74699999999996</v>
      </c>
      <c r="H583" s="284">
        <v>488.779</v>
      </c>
      <c r="J583" s="287">
        <v>546</v>
      </c>
      <c r="K583" s="287">
        <v>464</v>
      </c>
      <c r="L583" s="329" t="str">
        <f t="shared" si="163"/>
        <v>Решетилівський районний суд Полтавської області</v>
      </c>
      <c r="M583" s="307">
        <f t="shared" si="163"/>
        <v>1.1000000000000001</v>
      </c>
      <c r="N583" s="330">
        <f t="shared" si="163"/>
        <v>129.339</v>
      </c>
      <c r="O583" s="330">
        <f t="shared" si="163"/>
        <v>93.183599999999998</v>
      </c>
      <c r="P583" s="330">
        <f t="shared" si="163"/>
        <v>304.8449</v>
      </c>
      <c r="R583" s="287"/>
      <c r="S583" s="287"/>
      <c r="T583" s="312"/>
      <c r="U583" s="310"/>
      <c r="V583" s="310"/>
      <c r="W583" s="310"/>
      <c r="X583" s="310"/>
    </row>
    <row r="584" spans="2:24" ht="30" customHeight="1" outlineLevel="1" thickTop="1" x14ac:dyDescent="0.25">
      <c r="B584" s="2">
        <v>547</v>
      </c>
      <c r="C584" s="2">
        <v>465</v>
      </c>
      <c r="D584" s="413" t="s">
        <v>1114</v>
      </c>
      <c r="E584" s="285">
        <v>1.1000000000000001</v>
      </c>
      <c r="F584" s="284">
        <v>129.339</v>
      </c>
      <c r="G584" s="284">
        <v>93.183599999999998</v>
      </c>
      <c r="H584" s="284">
        <v>304.8449</v>
      </c>
      <c r="J584" s="302">
        <v>547</v>
      </c>
      <c r="K584" s="302">
        <v>465</v>
      </c>
      <c r="L584" s="303" t="str">
        <f>D572</f>
        <v>Кременчуцький районний суд Полтавської області</v>
      </c>
      <c r="M584" s="300">
        <f>E572</f>
        <v>2</v>
      </c>
      <c r="N584" s="301">
        <f>F572</f>
        <v>387.0967</v>
      </c>
      <c r="O584" s="301">
        <f>G572</f>
        <v>416.37819999999999</v>
      </c>
      <c r="P584" s="301">
        <f>H572</f>
        <v>509.76209999999998</v>
      </c>
      <c r="R584" s="302">
        <v>286</v>
      </c>
      <c r="S584" s="302">
        <v>254</v>
      </c>
      <c r="T584" s="303" t="s">
        <v>324</v>
      </c>
      <c r="U584" s="300">
        <f>M584+M585+M586</f>
        <v>19</v>
      </c>
      <c r="V584" s="300">
        <f>N584+N585+N586</f>
        <v>3561.2292000000002</v>
      </c>
      <c r="W584" s="300">
        <f>O584+O585+O586</f>
        <v>3618.2051000000001</v>
      </c>
      <c r="X584" s="300">
        <f>P584+P585+P586</f>
        <v>2205.9459999999999</v>
      </c>
    </row>
    <row r="585" spans="2:24" ht="15" customHeight="1" outlineLevel="1" x14ac:dyDescent="0.25">
      <c r="B585" s="2">
        <v>548</v>
      </c>
      <c r="C585" s="2">
        <v>466</v>
      </c>
      <c r="D585" s="413" t="s">
        <v>1115</v>
      </c>
      <c r="E585" s="285">
        <v>1</v>
      </c>
      <c r="F585" s="284">
        <v>243.339</v>
      </c>
      <c r="G585" s="284">
        <v>246.2825</v>
      </c>
      <c r="H585" s="284">
        <v>200.57210000000001</v>
      </c>
      <c r="J585" s="2">
        <v>548</v>
      </c>
      <c r="K585" s="2">
        <v>466</v>
      </c>
      <c r="L585" s="295" t="str">
        <f>D559</f>
        <v>Автозаводський районний суд м.Кременчука</v>
      </c>
      <c r="M585" s="286">
        <f>E559</f>
        <v>10.5</v>
      </c>
      <c r="N585" s="284">
        <f>F559</f>
        <v>2053.6606000000002</v>
      </c>
      <c r="O585" s="284">
        <f>G559</f>
        <v>2117.3647000000001</v>
      </c>
      <c r="P585" s="284">
        <f>H559</f>
        <v>1177.7194999999999</v>
      </c>
      <c r="R585" s="2"/>
      <c r="S585" s="2"/>
      <c r="T585" s="363"/>
      <c r="U585" s="217"/>
      <c r="V585" s="217"/>
      <c r="W585" s="217"/>
      <c r="X585" s="217"/>
    </row>
    <row r="586" spans="2:24" ht="15.75" customHeight="1" outlineLevel="1" thickBot="1" x14ac:dyDescent="0.3">
      <c r="B586" s="2">
        <v>549</v>
      </c>
      <c r="C586" s="2">
        <v>467</v>
      </c>
      <c r="D586" s="413" t="s">
        <v>1116</v>
      </c>
      <c r="E586" s="285">
        <v>3</v>
      </c>
      <c r="F586" s="284">
        <v>451.62990000000002</v>
      </c>
      <c r="G586" s="284">
        <v>407.18400000000003</v>
      </c>
      <c r="H586" s="284">
        <v>369.79640000000001</v>
      </c>
      <c r="J586" s="287">
        <v>549</v>
      </c>
      <c r="K586" s="287">
        <v>467</v>
      </c>
      <c r="L586" s="329" t="str">
        <f>D573</f>
        <v>Крюківський районний суд м.Кременчука</v>
      </c>
      <c r="M586" s="307">
        <f>E573</f>
        <v>6.5</v>
      </c>
      <c r="N586" s="330">
        <f>F573</f>
        <v>1120.4719</v>
      </c>
      <c r="O586" s="330">
        <f>G573</f>
        <v>1084.4621999999999</v>
      </c>
      <c r="P586" s="330">
        <f>H573</f>
        <v>518.46439999999996</v>
      </c>
      <c r="R586" s="287"/>
      <c r="S586" s="287"/>
      <c r="T586" s="406"/>
      <c r="U586" s="310"/>
      <c r="V586" s="310"/>
      <c r="W586" s="310"/>
      <c r="X586" s="310"/>
    </row>
    <row r="587" spans="2:24" ht="15" customHeight="1" outlineLevel="1" thickTop="1" x14ac:dyDescent="0.25">
      <c r="B587" s="2">
        <v>550</v>
      </c>
      <c r="C587" s="2">
        <v>468</v>
      </c>
      <c r="D587" s="413" t="s">
        <v>1117</v>
      </c>
      <c r="E587" s="285">
        <v>2</v>
      </c>
      <c r="F587" s="284">
        <v>101.1896</v>
      </c>
      <c r="G587" s="284">
        <v>88.692800000000005</v>
      </c>
      <c r="H587" s="284">
        <v>119.91500000000001</v>
      </c>
      <c r="J587" s="302">
        <v>550</v>
      </c>
      <c r="K587" s="302">
        <v>468</v>
      </c>
      <c r="L587" s="303" t="str">
        <f>D567</f>
        <v>Київський районний суд м.Полтави</v>
      </c>
      <c r="M587" s="300">
        <f>E567</f>
        <v>11</v>
      </c>
      <c r="N587" s="301">
        <f>F567</f>
        <v>1487.8349000000001</v>
      </c>
      <c r="O587" s="301">
        <f>G567</f>
        <v>1391.1518000000001</v>
      </c>
      <c r="P587" s="301">
        <f>H567</f>
        <v>581.69759999999997</v>
      </c>
      <c r="R587" s="302">
        <v>287</v>
      </c>
      <c r="S587" s="302">
        <v>255</v>
      </c>
      <c r="T587" s="303" t="s">
        <v>327</v>
      </c>
      <c r="U587" s="300">
        <f>M587+M588+M589</f>
        <v>32.299999999999997</v>
      </c>
      <c r="V587" s="300">
        <f>N587+N588+N589</f>
        <v>5555.4351999999999</v>
      </c>
      <c r="W587" s="300">
        <f>O587+O588+O589</f>
        <v>5059.8049000000001</v>
      </c>
      <c r="X587" s="300">
        <f>P587+P588+P589</f>
        <v>2704.3450000000003</v>
      </c>
    </row>
    <row r="588" spans="2:24" ht="15" customHeight="1" outlineLevel="1" x14ac:dyDescent="0.25">
      <c r="B588" s="2">
        <v>551</v>
      </c>
      <c r="C588" s="2">
        <v>469</v>
      </c>
      <c r="D588" s="413" t="s">
        <v>1118</v>
      </c>
      <c r="E588" s="285">
        <v>3</v>
      </c>
      <c r="F588" s="284">
        <v>314.29520000000002</v>
      </c>
      <c r="G588" s="284">
        <v>277.63420000000002</v>
      </c>
      <c r="H588" s="284">
        <v>142.66630000000001</v>
      </c>
      <c r="J588" s="2">
        <v>551</v>
      </c>
      <c r="K588" s="2">
        <v>469</v>
      </c>
      <c r="L588" s="295" t="str">
        <f>D574</f>
        <v>Ленінський районний суд м.Полтави</v>
      </c>
      <c r="M588" s="286">
        <f>E574</f>
        <v>6</v>
      </c>
      <c r="N588" s="284">
        <f>F574</f>
        <v>653.77650000000006</v>
      </c>
      <c r="O588" s="284">
        <f>G574</f>
        <v>635.44140000000004</v>
      </c>
      <c r="P588" s="284">
        <f>H574</f>
        <v>474.40820000000002</v>
      </c>
      <c r="R588" s="2"/>
      <c r="S588" s="2"/>
      <c r="T588" s="363"/>
      <c r="U588" s="217"/>
      <c r="V588" s="217"/>
      <c r="W588" s="217"/>
      <c r="X588" s="217"/>
    </row>
    <row r="589" spans="2:24" ht="15.75" customHeight="1" outlineLevel="1" thickBot="1" x14ac:dyDescent="0.3">
      <c r="B589" s="396">
        <v>552</v>
      </c>
      <c r="C589" s="396">
        <v>470</v>
      </c>
      <c r="D589" s="414" t="s">
        <v>1119</v>
      </c>
      <c r="E589" s="347">
        <v>3</v>
      </c>
      <c r="F589" s="346">
        <v>308.22160000000002</v>
      </c>
      <c r="G589" s="346">
        <v>290.03500000000003</v>
      </c>
      <c r="H589" s="346">
        <v>120.3411</v>
      </c>
      <c r="J589" s="396">
        <v>552</v>
      </c>
      <c r="K589" s="396">
        <v>470</v>
      </c>
      <c r="L589" s="410" t="str">
        <f>D580</f>
        <v>Октябрський районний суд м.Полтави</v>
      </c>
      <c r="M589" s="409">
        <f>E580</f>
        <v>15.3</v>
      </c>
      <c r="N589" s="346">
        <f>F580</f>
        <v>3413.8238000000001</v>
      </c>
      <c r="O589" s="346">
        <f>G580</f>
        <v>3033.2116999999998</v>
      </c>
      <c r="P589" s="346">
        <f>H580</f>
        <v>1648.2392</v>
      </c>
      <c r="R589" s="396"/>
      <c r="S589" s="396"/>
      <c r="T589" s="435"/>
      <c r="U589" s="398"/>
      <c r="V589" s="398"/>
      <c r="W589" s="398"/>
      <c r="X589" s="398"/>
    </row>
    <row r="590" spans="2:24" ht="30" customHeight="1" outlineLevel="1" thickTop="1" x14ac:dyDescent="0.25">
      <c r="B590" s="302">
        <v>553</v>
      </c>
      <c r="C590" s="302">
        <v>471</v>
      </c>
      <c r="D590" s="419" t="s">
        <v>1120</v>
      </c>
      <c r="E590" s="350">
        <v>3</v>
      </c>
      <c r="F590" s="301">
        <v>398.77420000000001</v>
      </c>
      <c r="G590" s="301">
        <v>381.0059</v>
      </c>
      <c r="H590" s="301">
        <v>259.17200000000003</v>
      </c>
      <c r="J590" s="302">
        <v>553</v>
      </c>
      <c r="K590" s="302">
        <v>471</v>
      </c>
      <c r="L590" s="303" t="str">
        <f>D591</f>
        <v>Володимирецький районний суд Рівненської області</v>
      </c>
      <c r="M590" s="300">
        <f>E591</f>
        <v>3.8</v>
      </c>
      <c r="N590" s="301">
        <f>F591</f>
        <v>396.52269999999999</v>
      </c>
      <c r="O590" s="301">
        <f>G591</f>
        <v>324.04849999999999</v>
      </c>
      <c r="P590" s="301">
        <f>H591</f>
        <v>282.41800000000001</v>
      </c>
      <c r="R590" s="302">
        <v>288</v>
      </c>
      <c r="S590" s="302">
        <v>256</v>
      </c>
      <c r="T590" s="303" t="s">
        <v>330</v>
      </c>
      <c r="U590" s="300">
        <f>M590+M591</f>
        <v>10.3</v>
      </c>
      <c r="V590" s="300">
        <f>N590+N591</f>
        <v>721.89159999999993</v>
      </c>
      <c r="W590" s="300">
        <f>O590+O591</f>
        <v>630.55379999999991</v>
      </c>
      <c r="X590" s="300">
        <f>P590+P591</f>
        <v>677.96640000000002</v>
      </c>
    </row>
    <row r="591" spans="2:24" ht="15.75" customHeight="1" outlineLevel="1" thickBot="1" x14ac:dyDescent="0.3">
      <c r="B591" s="2">
        <v>554</v>
      </c>
      <c r="C591" s="2">
        <v>472</v>
      </c>
      <c r="D591" s="413" t="s">
        <v>1121</v>
      </c>
      <c r="E591" s="285">
        <v>3.8</v>
      </c>
      <c r="F591" s="284">
        <v>396.52269999999999</v>
      </c>
      <c r="G591" s="284">
        <v>324.04849999999999</v>
      </c>
      <c r="H591" s="284">
        <v>282.41800000000001</v>
      </c>
      <c r="J591" s="287">
        <v>554</v>
      </c>
      <c r="K591" s="287">
        <v>472</v>
      </c>
      <c r="L591" s="329" t="str">
        <f>D606</f>
        <v>Кузнецовський міський суд Рівненської області</v>
      </c>
      <c r="M591" s="307">
        <f>E606</f>
        <v>6.5</v>
      </c>
      <c r="N591" s="330">
        <f>F606</f>
        <v>325.3689</v>
      </c>
      <c r="O591" s="330">
        <f>G606</f>
        <v>306.50529999999998</v>
      </c>
      <c r="P591" s="330">
        <f>H606</f>
        <v>395.54840000000002</v>
      </c>
      <c r="R591" s="287"/>
      <c r="S591" s="287"/>
      <c r="T591" s="312"/>
      <c r="U591" s="310"/>
      <c r="V591" s="310"/>
      <c r="W591" s="310"/>
      <c r="X591" s="310"/>
    </row>
    <row r="592" spans="2:24" ht="15" customHeight="1" outlineLevel="1" thickTop="1" x14ac:dyDescent="0.25">
      <c r="B592" s="2">
        <v>555</v>
      </c>
      <c r="C592" s="2">
        <v>473</v>
      </c>
      <c r="D592" s="413" t="s">
        <v>1122</v>
      </c>
      <c r="E592" s="285">
        <v>1</v>
      </c>
      <c r="F592" s="284">
        <v>324.13499999999999</v>
      </c>
      <c r="G592" s="284">
        <v>312.21929999999998</v>
      </c>
      <c r="H592" s="284">
        <v>332.0652</v>
      </c>
      <c r="J592" s="302">
        <v>555</v>
      </c>
      <c r="K592" s="302">
        <v>473</v>
      </c>
      <c r="L592" s="303" t="str">
        <f>D592</f>
        <v>Гощанський районний суд Рівненської області</v>
      </c>
      <c r="M592" s="300">
        <f>E592</f>
        <v>1</v>
      </c>
      <c r="N592" s="301">
        <f>F592</f>
        <v>324.13499999999999</v>
      </c>
      <c r="O592" s="301">
        <f>G592</f>
        <v>312.21929999999998</v>
      </c>
      <c r="P592" s="301">
        <f>H592</f>
        <v>332.0652</v>
      </c>
      <c r="R592" s="302">
        <v>289</v>
      </c>
      <c r="S592" s="302">
        <v>257</v>
      </c>
      <c r="T592" s="303" t="s">
        <v>331</v>
      </c>
      <c r="U592" s="300">
        <f>M592+M593</f>
        <v>5</v>
      </c>
      <c r="V592" s="300">
        <f>N592+N593</f>
        <v>555.91750000000002</v>
      </c>
      <c r="W592" s="300">
        <f>O592+O593</f>
        <v>535.66809999999998</v>
      </c>
      <c r="X592" s="300">
        <f>P592+P593</f>
        <v>523.69859999999994</v>
      </c>
    </row>
    <row r="593" spans="2:24" ht="15.75" customHeight="1" outlineLevel="1" thickBot="1" x14ac:dyDescent="0.3">
      <c r="B593" s="2">
        <v>556</v>
      </c>
      <c r="C593" s="2">
        <v>474</v>
      </c>
      <c r="D593" s="413" t="s">
        <v>1123</v>
      </c>
      <c r="E593" s="285">
        <v>3</v>
      </c>
      <c r="F593" s="284">
        <v>226.17310000000001</v>
      </c>
      <c r="G593" s="284">
        <v>173.71549999999999</v>
      </c>
      <c r="H593" s="284">
        <v>172.60480000000001</v>
      </c>
      <c r="J593" s="287">
        <v>556</v>
      </c>
      <c r="K593" s="287">
        <v>474</v>
      </c>
      <c r="L593" s="329" t="str">
        <f>D598</f>
        <v>Корецький районний суд Рівненської області</v>
      </c>
      <c r="M593" s="307">
        <f>E598</f>
        <v>4</v>
      </c>
      <c r="N593" s="330">
        <f>F598</f>
        <v>231.7825</v>
      </c>
      <c r="O593" s="330">
        <f>G598</f>
        <v>223.44880000000001</v>
      </c>
      <c r="P593" s="330">
        <f>H598</f>
        <v>191.63339999999999</v>
      </c>
      <c r="R593" s="287"/>
      <c r="S593" s="287"/>
      <c r="T593" s="312"/>
      <c r="U593" s="310"/>
      <c r="V593" s="310"/>
      <c r="W593" s="310"/>
      <c r="X593" s="310"/>
    </row>
    <row r="594" spans="2:24" ht="15" customHeight="1" outlineLevel="1" thickTop="1" x14ac:dyDescent="0.25">
      <c r="B594" s="2">
        <v>557</v>
      </c>
      <c r="C594" s="2">
        <v>475</v>
      </c>
      <c r="D594" s="413" t="s">
        <v>1124</v>
      </c>
      <c r="E594" s="285">
        <v>3</v>
      </c>
      <c r="F594" s="284">
        <v>539.70699999999999</v>
      </c>
      <c r="G594" s="284">
        <v>572.45780000000002</v>
      </c>
      <c r="H594" s="284">
        <v>430.22320000000002</v>
      </c>
      <c r="J594" s="302">
        <v>557</v>
      </c>
      <c r="K594" s="302">
        <v>475</v>
      </c>
      <c r="L594" s="303" t="str">
        <f>D593</f>
        <v>Демидівський районний суд Рівненської області</v>
      </c>
      <c r="M594" s="300">
        <f>E593</f>
        <v>3</v>
      </c>
      <c r="N594" s="301">
        <f>F593</f>
        <v>226.17310000000001</v>
      </c>
      <c r="O594" s="301">
        <f>G593</f>
        <v>173.71549999999999</v>
      </c>
      <c r="P594" s="301">
        <f>H593</f>
        <v>172.60480000000001</v>
      </c>
      <c r="R594" s="302">
        <v>290</v>
      </c>
      <c r="S594" s="302">
        <v>258</v>
      </c>
      <c r="T594" s="303" t="s">
        <v>332</v>
      </c>
      <c r="U594" s="300">
        <f>M594+M595+M596+M597</f>
        <v>9.5</v>
      </c>
      <c r="V594" s="300">
        <f>N594+N595+N596+N597</f>
        <v>981.69580000000008</v>
      </c>
      <c r="W594" s="300">
        <f>O594+O595+O596+O597</f>
        <v>667.23540000000003</v>
      </c>
      <c r="X594" s="300">
        <f>P594+P595+P596+P597</f>
        <v>1667.9090999999999</v>
      </c>
    </row>
    <row r="595" spans="2:24" ht="30" customHeight="1" outlineLevel="1" x14ac:dyDescent="0.25">
      <c r="B595" s="2">
        <v>558</v>
      </c>
      <c r="C595" s="2">
        <v>476</v>
      </c>
      <c r="D595" s="413" t="s">
        <v>1125</v>
      </c>
      <c r="E595" s="285">
        <v>2</v>
      </c>
      <c r="F595" s="284">
        <v>264.21710000000002</v>
      </c>
      <c r="G595" s="284">
        <v>208.24940000000001</v>
      </c>
      <c r="H595" s="284">
        <v>302.8913</v>
      </c>
      <c r="J595" s="2">
        <v>558</v>
      </c>
      <c r="K595" s="2">
        <v>476</v>
      </c>
      <c r="L595" s="295" t="str">
        <f>D595</f>
        <v>Дубенський міськрайонний суд Рівненської області</v>
      </c>
      <c r="M595" s="286">
        <f>E595</f>
        <v>2</v>
      </c>
      <c r="N595" s="284">
        <f>F595</f>
        <v>264.21710000000002</v>
      </c>
      <c r="O595" s="284">
        <f>G595</f>
        <v>208.24940000000001</v>
      </c>
      <c r="P595" s="284">
        <f>H595</f>
        <v>302.8913</v>
      </c>
      <c r="R595" s="2"/>
      <c r="S595" s="2"/>
      <c r="T595" s="363"/>
      <c r="U595" s="217"/>
      <c r="V595" s="217"/>
      <c r="W595" s="217"/>
      <c r="X595" s="217"/>
    </row>
    <row r="596" spans="2:24" ht="15" customHeight="1" outlineLevel="1" x14ac:dyDescent="0.25">
      <c r="B596" s="2">
        <v>559</v>
      </c>
      <c r="C596" s="2">
        <v>477</v>
      </c>
      <c r="D596" s="413" t="s">
        <v>1126</v>
      </c>
      <c r="E596" s="285">
        <v>4</v>
      </c>
      <c r="F596" s="284">
        <v>166.63329999999999</v>
      </c>
      <c r="G596" s="284">
        <v>147.94759999999999</v>
      </c>
      <c r="H596" s="284">
        <v>102.49299999999999</v>
      </c>
      <c r="J596" s="2">
        <v>559</v>
      </c>
      <c r="K596" s="2">
        <v>477</v>
      </c>
      <c r="L596" s="295" t="str">
        <f>D600</f>
        <v>Млинівський районний суд Рівненської області</v>
      </c>
      <c r="M596" s="286">
        <f>E600</f>
        <v>4</v>
      </c>
      <c r="N596" s="284">
        <f>F600</f>
        <v>304.93209999999999</v>
      </c>
      <c r="O596" s="284">
        <f>G600</f>
        <v>285.11669999999998</v>
      </c>
      <c r="P596" s="284">
        <f>H600</f>
        <v>383.74529999999999</v>
      </c>
      <c r="R596" s="2"/>
      <c r="S596" s="2"/>
      <c r="T596" s="363"/>
      <c r="U596" s="217"/>
      <c r="V596" s="217"/>
      <c r="W596" s="217"/>
      <c r="X596" s="217"/>
    </row>
    <row r="597" spans="2:24" ht="30.75" customHeight="1" outlineLevel="1" thickBot="1" x14ac:dyDescent="0.3">
      <c r="B597" s="2">
        <v>560</v>
      </c>
      <c r="C597" s="2">
        <v>478</v>
      </c>
      <c r="D597" s="413" t="s">
        <v>1127</v>
      </c>
      <c r="E597" s="285">
        <v>6</v>
      </c>
      <c r="F597" s="284">
        <v>575.13959999999997</v>
      </c>
      <c r="G597" s="284">
        <v>567.66600000000005</v>
      </c>
      <c r="H597" s="284">
        <v>508.15620000000001</v>
      </c>
      <c r="J597" s="287">
        <v>560</v>
      </c>
      <c r="K597" s="287">
        <v>478</v>
      </c>
      <c r="L597" s="329" t="str">
        <f>D602</f>
        <v>Радивилівський районний суд Рівненської області</v>
      </c>
      <c r="M597" s="307">
        <f>E602</f>
        <v>0.5</v>
      </c>
      <c r="N597" s="330">
        <f>F602</f>
        <v>186.37350000000001</v>
      </c>
      <c r="O597" s="330">
        <f>G602</f>
        <v>0.15379999999999999</v>
      </c>
      <c r="P597" s="330">
        <f>H602</f>
        <v>808.66769999999997</v>
      </c>
      <c r="R597" s="287"/>
      <c r="S597" s="287"/>
      <c r="T597" s="406"/>
      <c r="U597" s="310"/>
      <c r="V597" s="310"/>
      <c r="W597" s="310"/>
      <c r="X597" s="310"/>
    </row>
    <row r="598" spans="2:24" ht="15" customHeight="1" outlineLevel="1" thickTop="1" x14ac:dyDescent="0.25">
      <c r="B598" s="2">
        <v>561</v>
      </c>
      <c r="C598" s="2">
        <v>479</v>
      </c>
      <c r="D598" s="413" t="s">
        <v>1128</v>
      </c>
      <c r="E598" s="285">
        <v>4</v>
      </c>
      <c r="F598" s="284">
        <v>231.7825</v>
      </c>
      <c r="G598" s="284">
        <v>223.44880000000001</v>
      </c>
      <c r="H598" s="284">
        <v>191.63339999999999</v>
      </c>
      <c r="J598" s="302">
        <v>561</v>
      </c>
      <c r="K598" s="302">
        <v>479</v>
      </c>
      <c r="L598" s="303" t="str">
        <f>D594</f>
        <v>Дубровицький районний суд Рівненської області</v>
      </c>
      <c r="M598" s="300">
        <f>E594</f>
        <v>3</v>
      </c>
      <c r="N598" s="301">
        <f>F594</f>
        <v>539.70699999999999</v>
      </c>
      <c r="O598" s="301">
        <f>G594</f>
        <v>572.45780000000002</v>
      </c>
      <c r="P598" s="301">
        <f>H594</f>
        <v>430.22320000000002</v>
      </c>
      <c r="R598" s="302">
        <v>291</v>
      </c>
      <c r="S598" s="302">
        <v>259</v>
      </c>
      <c r="T598" s="303" t="s">
        <v>333</v>
      </c>
      <c r="U598" s="300">
        <f>M598+M599</f>
        <v>7</v>
      </c>
      <c r="V598" s="300">
        <f>N598+N599</f>
        <v>706.34029999999996</v>
      </c>
      <c r="W598" s="300">
        <f>O598+O599</f>
        <v>720.40539999999999</v>
      </c>
      <c r="X598" s="300">
        <f>P598+P599</f>
        <v>532.71620000000007</v>
      </c>
    </row>
    <row r="599" spans="2:24" ht="30.75" customHeight="1" outlineLevel="1" thickBot="1" x14ac:dyDescent="0.3">
      <c r="B599" s="2">
        <v>562</v>
      </c>
      <c r="C599" s="2">
        <v>480</v>
      </c>
      <c r="D599" s="413" t="s">
        <v>1129</v>
      </c>
      <c r="E599" s="285">
        <v>4</v>
      </c>
      <c r="F599" s="284">
        <v>563.10199999999998</v>
      </c>
      <c r="G599" s="284">
        <v>469.4205</v>
      </c>
      <c r="H599" s="284">
        <v>538.85550000000001</v>
      </c>
      <c r="J599" s="287">
        <v>562</v>
      </c>
      <c r="K599" s="287">
        <v>480</v>
      </c>
      <c r="L599" s="329" t="str">
        <f t="shared" ref="L599:P600" si="164">D596</f>
        <v>Зарічненський районний суд Рівненської області</v>
      </c>
      <c r="M599" s="307">
        <f t="shared" si="164"/>
        <v>4</v>
      </c>
      <c r="N599" s="330">
        <f t="shared" si="164"/>
        <v>166.63329999999999</v>
      </c>
      <c r="O599" s="330">
        <f t="shared" si="164"/>
        <v>147.94759999999999</v>
      </c>
      <c r="P599" s="330">
        <f t="shared" si="164"/>
        <v>102.49299999999999</v>
      </c>
      <c r="R599" s="287"/>
      <c r="S599" s="287"/>
      <c r="T599" s="312"/>
      <c r="U599" s="310"/>
      <c r="V599" s="310"/>
      <c r="W599" s="310"/>
      <c r="X599" s="310"/>
    </row>
    <row r="600" spans="2:24" ht="30" customHeight="1" outlineLevel="1" thickTop="1" x14ac:dyDescent="0.25">
      <c r="B600" s="2">
        <v>563</v>
      </c>
      <c r="C600" s="2">
        <v>481</v>
      </c>
      <c r="D600" s="413" t="s">
        <v>1130</v>
      </c>
      <c r="E600" s="285">
        <v>4</v>
      </c>
      <c r="F600" s="284">
        <v>304.93209999999999</v>
      </c>
      <c r="G600" s="284">
        <v>285.11669999999998</v>
      </c>
      <c r="H600" s="284">
        <v>383.74529999999999</v>
      </c>
      <c r="J600" s="302">
        <v>563</v>
      </c>
      <c r="K600" s="302">
        <v>481</v>
      </c>
      <c r="L600" s="303" t="str">
        <f t="shared" si="164"/>
        <v>Здолбунівський районний суд Рівненської області</v>
      </c>
      <c r="M600" s="300">
        <f t="shared" si="164"/>
        <v>6</v>
      </c>
      <c r="N600" s="301">
        <f t="shared" si="164"/>
        <v>575.13959999999997</v>
      </c>
      <c r="O600" s="301">
        <f t="shared" si="164"/>
        <v>567.66600000000005</v>
      </c>
      <c r="P600" s="301">
        <f t="shared" si="164"/>
        <v>508.15620000000001</v>
      </c>
      <c r="R600" s="302">
        <v>292</v>
      </c>
      <c r="S600" s="302">
        <v>260</v>
      </c>
      <c r="T600" s="303" t="s">
        <v>334</v>
      </c>
      <c r="U600" s="300">
        <f>M600+M601</f>
        <v>8.8000000000000007</v>
      </c>
      <c r="V600" s="300">
        <f>N600+N601</f>
        <v>877.66129999999998</v>
      </c>
      <c r="W600" s="300">
        <f>O600+O601</f>
        <v>845.84660000000008</v>
      </c>
      <c r="X600" s="300">
        <f>P600+P601</f>
        <v>709.31510000000003</v>
      </c>
    </row>
    <row r="601" spans="2:24" ht="15.75" customHeight="1" outlineLevel="1" thickBot="1" x14ac:dyDescent="0.3">
      <c r="B601" s="2">
        <v>564</v>
      </c>
      <c r="C601" s="2">
        <v>482</v>
      </c>
      <c r="D601" s="413" t="s">
        <v>1131</v>
      </c>
      <c r="E601" s="285">
        <v>2.8</v>
      </c>
      <c r="F601" s="284">
        <v>302.52170000000001</v>
      </c>
      <c r="G601" s="284">
        <v>278.18060000000003</v>
      </c>
      <c r="H601" s="284">
        <v>201.15889999999999</v>
      </c>
      <c r="J601" s="287">
        <v>564</v>
      </c>
      <c r="K601" s="287">
        <v>482</v>
      </c>
      <c r="L601" s="329" t="str">
        <f>D601</f>
        <v>Острозький районний суд Рівненської області</v>
      </c>
      <c r="M601" s="307">
        <f>E601</f>
        <v>2.8</v>
      </c>
      <c r="N601" s="330">
        <f>F601</f>
        <v>302.52170000000001</v>
      </c>
      <c r="O601" s="330">
        <f>G601</f>
        <v>278.18060000000003</v>
      </c>
      <c r="P601" s="330">
        <f>H601</f>
        <v>201.15889999999999</v>
      </c>
      <c r="R601" s="287"/>
      <c r="S601" s="287"/>
      <c r="T601" s="312"/>
      <c r="U601" s="310"/>
      <c r="V601" s="310"/>
      <c r="W601" s="310"/>
      <c r="X601" s="310"/>
    </row>
    <row r="602" spans="2:24" ht="15" customHeight="1" outlineLevel="1" thickTop="1" x14ac:dyDescent="0.25">
      <c r="B602" s="2">
        <v>565</v>
      </c>
      <c r="C602" s="2">
        <v>483</v>
      </c>
      <c r="D602" s="413" t="s">
        <v>1132</v>
      </c>
      <c r="E602" s="285">
        <v>0.5</v>
      </c>
      <c r="F602" s="284">
        <v>186.37350000000001</v>
      </c>
      <c r="G602" s="284">
        <v>0.15379999999999999</v>
      </c>
      <c r="H602" s="284">
        <v>808.66769999999997</v>
      </c>
      <c r="J602" s="302">
        <v>565</v>
      </c>
      <c r="K602" s="302">
        <v>483</v>
      </c>
      <c r="L602" s="303" t="str">
        <f>D590</f>
        <v>Березнівський районний суд Рівненської області</v>
      </c>
      <c r="M602" s="300">
        <f>E590</f>
        <v>3</v>
      </c>
      <c r="N602" s="301">
        <f>F590</f>
        <v>398.77420000000001</v>
      </c>
      <c r="O602" s="301">
        <f>G590</f>
        <v>381.0059</v>
      </c>
      <c r="P602" s="301">
        <f>H590</f>
        <v>259.17200000000003</v>
      </c>
      <c r="R602" s="302">
        <v>293</v>
      </c>
      <c r="S602" s="302">
        <v>261</v>
      </c>
      <c r="T602" s="385" t="s">
        <v>335</v>
      </c>
      <c r="U602" s="300">
        <f>M602+M603</f>
        <v>7</v>
      </c>
      <c r="V602" s="300">
        <f>N602+N603</f>
        <v>961.87619999999993</v>
      </c>
      <c r="W602" s="300">
        <f>O602+O603</f>
        <v>850.42640000000006</v>
      </c>
      <c r="X602" s="300">
        <f>P602+P603</f>
        <v>798.02750000000003</v>
      </c>
    </row>
    <row r="603" spans="2:24" ht="30.75" customHeight="1" outlineLevel="1" thickBot="1" x14ac:dyDescent="0.3">
      <c r="B603" s="2">
        <v>566</v>
      </c>
      <c r="C603" s="2">
        <v>484</v>
      </c>
      <c r="D603" s="413" t="s">
        <v>1133</v>
      </c>
      <c r="E603" s="285">
        <v>9.6</v>
      </c>
      <c r="F603" s="284">
        <v>889.5385</v>
      </c>
      <c r="G603" s="284">
        <v>693.84010000000001</v>
      </c>
      <c r="H603" s="284">
        <v>995.89549999999997</v>
      </c>
      <c r="J603" s="287">
        <v>566</v>
      </c>
      <c r="K603" s="287">
        <v>484</v>
      </c>
      <c r="L603" s="329" t="str">
        <f>D599</f>
        <v>Костопільський районний суд Рівненської області</v>
      </c>
      <c r="M603" s="307">
        <f>E599</f>
        <v>4</v>
      </c>
      <c r="N603" s="330">
        <f>F599</f>
        <v>563.10199999999998</v>
      </c>
      <c r="O603" s="330">
        <f>G599</f>
        <v>469.4205</v>
      </c>
      <c r="P603" s="330">
        <f>H599</f>
        <v>538.85550000000001</v>
      </c>
      <c r="R603" s="287"/>
      <c r="S603" s="287"/>
      <c r="T603" s="312"/>
      <c r="U603" s="310"/>
      <c r="V603" s="310"/>
      <c r="W603" s="310"/>
      <c r="X603" s="310"/>
    </row>
    <row r="604" spans="2:24" ht="15" customHeight="1" outlineLevel="1" thickTop="1" x14ac:dyDescent="0.25">
      <c r="B604" s="2">
        <v>567</v>
      </c>
      <c r="C604" s="2">
        <v>485</v>
      </c>
      <c r="D604" s="413" t="s">
        <v>1134</v>
      </c>
      <c r="E604" s="285">
        <v>2.4</v>
      </c>
      <c r="F604" s="284">
        <v>319.40480000000002</v>
      </c>
      <c r="G604" s="284">
        <v>291.529</v>
      </c>
      <c r="H604" s="284">
        <v>420.51749999999998</v>
      </c>
      <c r="J604" s="302">
        <v>567</v>
      </c>
      <c r="K604" s="302">
        <v>485</v>
      </c>
      <c r="L604" s="303" t="str">
        <f>D607</f>
        <v>Рівненський міський суд Рівненської області</v>
      </c>
      <c r="M604" s="300">
        <f>E607</f>
        <v>20.5</v>
      </c>
      <c r="N604" s="301">
        <f>F607</f>
        <v>3648.8314</v>
      </c>
      <c r="O604" s="301">
        <f>G607</f>
        <v>3151.5929000000001</v>
      </c>
      <c r="P604" s="301">
        <f>H607</f>
        <v>2976.8429000000001</v>
      </c>
      <c r="R604" s="302">
        <v>294</v>
      </c>
      <c r="S604" s="302">
        <v>262</v>
      </c>
      <c r="T604" s="303" t="s">
        <v>336</v>
      </c>
      <c r="U604" s="300">
        <f>M604+M605</f>
        <v>30.1</v>
      </c>
      <c r="V604" s="300">
        <f>N604+N605</f>
        <v>4538.3698999999997</v>
      </c>
      <c r="W604" s="300">
        <f>O604+O605</f>
        <v>3845.433</v>
      </c>
      <c r="X604" s="300">
        <f>P604+P605</f>
        <v>3972.7384000000002</v>
      </c>
    </row>
    <row r="605" spans="2:24" ht="15.75" customHeight="1" outlineLevel="1" thickBot="1" x14ac:dyDescent="0.3">
      <c r="B605" s="2">
        <v>568</v>
      </c>
      <c r="C605" s="2">
        <v>486</v>
      </c>
      <c r="D605" s="413" t="s">
        <v>1135</v>
      </c>
      <c r="E605" s="285">
        <v>5</v>
      </c>
      <c r="F605" s="284">
        <v>713.13570000000004</v>
      </c>
      <c r="G605" s="284">
        <v>590.77139999999997</v>
      </c>
      <c r="H605" s="284">
        <v>639.23289999999997</v>
      </c>
      <c r="J605" s="287">
        <v>568</v>
      </c>
      <c r="K605" s="287">
        <v>486</v>
      </c>
      <c r="L605" s="329" t="str">
        <f t="shared" ref="L605:P607" si="165">D603</f>
        <v>Рівненський районний суд Рівненської області</v>
      </c>
      <c r="M605" s="307">
        <f t="shared" si="165"/>
        <v>9.6</v>
      </c>
      <c r="N605" s="330">
        <f t="shared" si="165"/>
        <v>889.5385</v>
      </c>
      <c r="O605" s="330">
        <f t="shared" si="165"/>
        <v>693.84010000000001</v>
      </c>
      <c r="P605" s="330">
        <f t="shared" si="165"/>
        <v>995.89549999999997</v>
      </c>
      <c r="R605" s="287"/>
      <c r="S605" s="287"/>
      <c r="T605" s="312"/>
      <c r="U605" s="310"/>
      <c r="V605" s="310"/>
      <c r="W605" s="310"/>
      <c r="X605" s="310"/>
    </row>
    <row r="606" spans="2:24" ht="30.75" customHeight="1" outlineLevel="1" thickTop="1" x14ac:dyDescent="0.25">
      <c r="B606" s="2">
        <v>569</v>
      </c>
      <c r="C606" s="2">
        <v>487</v>
      </c>
      <c r="D606" s="413" t="s">
        <v>1136</v>
      </c>
      <c r="E606" s="285">
        <v>6.5</v>
      </c>
      <c r="F606" s="284">
        <v>325.3689</v>
      </c>
      <c r="G606" s="284">
        <v>306.50529999999998</v>
      </c>
      <c r="H606" s="284">
        <v>395.54840000000002</v>
      </c>
      <c r="J606" s="298">
        <v>569</v>
      </c>
      <c r="K606" s="298">
        <v>487</v>
      </c>
      <c r="L606" s="356" t="str">
        <f t="shared" si="165"/>
        <v>Рокитнівський районний суд Рівненської області</v>
      </c>
      <c r="M606" s="300">
        <f t="shared" si="165"/>
        <v>2.4</v>
      </c>
      <c r="N606" s="301">
        <f t="shared" si="165"/>
        <v>319.40480000000002</v>
      </c>
      <c r="O606" s="301">
        <f t="shared" si="165"/>
        <v>291.529</v>
      </c>
      <c r="P606" s="301">
        <f t="shared" si="165"/>
        <v>420.51749999999998</v>
      </c>
      <c r="R606" s="302">
        <v>295</v>
      </c>
      <c r="S606" s="302">
        <v>263</v>
      </c>
      <c r="T606" s="303" t="s">
        <v>818</v>
      </c>
      <c r="U606" s="300">
        <f>M606+M607</f>
        <v>7.4</v>
      </c>
      <c r="V606" s="300">
        <f>N606+N607</f>
        <v>1032.5405000000001</v>
      </c>
      <c r="W606" s="300">
        <f>O606+O607</f>
        <v>882.30039999999997</v>
      </c>
      <c r="X606" s="300">
        <f>P606+P607</f>
        <v>1059.7503999999999</v>
      </c>
    </row>
    <row r="607" spans="2:24" ht="15.75" customHeight="1" outlineLevel="1" thickBot="1" x14ac:dyDescent="0.3">
      <c r="B607" s="396">
        <v>570</v>
      </c>
      <c r="C607" s="396">
        <v>488</v>
      </c>
      <c r="D607" s="414" t="s">
        <v>1137</v>
      </c>
      <c r="E607" s="347">
        <v>20.5</v>
      </c>
      <c r="F607" s="346">
        <v>3648.8314</v>
      </c>
      <c r="G607" s="346">
        <v>3151.5929000000001</v>
      </c>
      <c r="H607" s="346">
        <v>2976.8429000000001</v>
      </c>
      <c r="J607" s="396">
        <v>570</v>
      </c>
      <c r="K607" s="396">
        <v>488</v>
      </c>
      <c r="L607" s="410" t="str">
        <f t="shared" si="165"/>
        <v>Сарненський районний суд Рівненської області</v>
      </c>
      <c r="M607" s="409">
        <f t="shared" si="165"/>
        <v>5</v>
      </c>
      <c r="N607" s="346">
        <f t="shared" si="165"/>
        <v>713.13570000000004</v>
      </c>
      <c r="O607" s="346">
        <f t="shared" si="165"/>
        <v>590.77139999999997</v>
      </c>
      <c r="P607" s="346">
        <f t="shared" si="165"/>
        <v>639.23289999999997</v>
      </c>
      <c r="R607" s="396"/>
      <c r="S607" s="396"/>
      <c r="T607" s="436"/>
      <c r="U607" s="412"/>
      <c r="V607" s="412"/>
      <c r="W607" s="412"/>
      <c r="X607" s="412"/>
    </row>
    <row r="608" spans="2:24" ht="30" customHeight="1" outlineLevel="1" thickTop="1" x14ac:dyDescent="0.25">
      <c r="B608" s="302">
        <v>571</v>
      </c>
      <c r="C608" s="302">
        <v>489</v>
      </c>
      <c r="D608" s="419" t="s">
        <v>1138</v>
      </c>
      <c r="E608" s="350">
        <v>4</v>
      </c>
      <c r="F608" s="301">
        <v>483.19040000000001</v>
      </c>
      <c r="G608" s="301">
        <v>440.02069999999998</v>
      </c>
      <c r="H608" s="301">
        <v>243.661</v>
      </c>
      <c r="J608" s="302">
        <v>571</v>
      </c>
      <c r="K608" s="302">
        <v>489</v>
      </c>
      <c r="L608" s="303" t="str">
        <f>D611</f>
        <v>Глухівський міськрайонний суд Сумської області</v>
      </c>
      <c r="M608" s="300">
        <f>E611</f>
        <v>5</v>
      </c>
      <c r="N608" s="301">
        <f>F611</f>
        <v>552.04970000000003</v>
      </c>
      <c r="O608" s="301">
        <f>G611</f>
        <v>468.38029999999998</v>
      </c>
      <c r="P608" s="301">
        <f>H611</f>
        <v>415.3032</v>
      </c>
      <c r="R608" s="302">
        <v>296</v>
      </c>
      <c r="S608" s="302">
        <v>264</v>
      </c>
      <c r="T608" s="303" t="s">
        <v>338</v>
      </c>
      <c r="U608" s="300">
        <f>M608+M609+M610</f>
        <v>8</v>
      </c>
      <c r="V608" s="300">
        <f>N608+N609+N610</f>
        <v>1289.1149</v>
      </c>
      <c r="W608" s="300">
        <f>O608+O609+O610</f>
        <v>1074.1995999999999</v>
      </c>
      <c r="X608" s="300">
        <f>P608+P609+P610</f>
        <v>1171.1641</v>
      </c>
    </row>
    <row r="609" spans="2:24" ht="15" customHeight="1" outlineLevel="1" x14ac:dyDescent="0.25">
      <c r="B609" s="2">
        <v>572</v>
      </c>
      <c r="C609" s="2">
        <v>490</v>
      </c>
      <c r="D609" s="413" t="s">
        <v>1139</v>
      </c>
      <c r="E609" s="285">
        <v>1</v>
      </c>
      <c r="F609" s="284">
        <v>227.65270000000001</v>
      </c>
      <c r="G609" s="284">
        <v>188.65950000000001</v>
      </c>
      <c r="H609" s="284">
        <v>291.28910000000002</v>
      </c>
      <c r="J609" s="2">
        <v>572</v>
      </c>
      <c r="K609" s="2">
        <v>490</v>
      </c>
      <c r="L609" s="295" t="str">
        <f>D616</f>
        <v>Кролевецький районний суд Сумської області</v>
      </c>
      <c r="M609" s="300">
        <f>E616</f>
        <v>1</v>
      </c>
      <c r="N609" s="284">
        <f>F616</f>
        <v>371.39389999999997</v>
      </c>
      <c r="O609" s="284">
        <f>G616</f>
        <v>325.76929999999999</v>
      </c>
      <c r="P609" s="284">
        <f>H616</f>
        <v>431.69389999999999</v>
      </c>
      <c r="R609" s="2"/>
      <c r="S609" s="2"/>
      <c r="T609" s="363"/>
      <c r="U609" s="217"/>
      <c r="V609" s="217"/>
      <c r="W609" s="217"/>
      <c r="X609" s="217"/>
    </row>
    <row r="610" spans="2:24" ht="15.75" customHeight="1" outlineLevel="1" thickBot="1" x14ac:dyDescent="0.3">
      <c r="B610" s="2">
        <v>573</v>
      </c>
      <c r="C610" s="2">
        <v>491</v>
      </c>
      <c r="D610" s="413" t="s">
        <v>1140</v>
      </c>
      <c r="E610" s="285">
        <v>3</v>
      </c>
      <c r="F610" s="284">
        <v>247.79140000000001</v>
      </c>
      <c r="G610" s="284">
        <v>179.0377</v>
      </c>
      <c r="H610" s="284">
        <v>159.24590000000001</v>
      </c>
      <c r="J610" s="287">
        <v>573</v>
      </c>
      <c r="K610" s="287">
        <v>491</v>
      </c>
      <c r="L610" s="329" t="str">
        <f>D621</f>
        <v>Путивльський районний суд Сумської області</v>
      </c>
      <c r="M610" s="307">
        <f>E621</f>
        <v>2</v>
      </c>
      <c r="N610" s="330">
        <f>F621</f>
        <v>365.67129999999997</v>
      </c>
      <c r="O610" s="330">
        <f>G621</f>
        <v>280.05</v>
      </c>
      <c r="P610" s="330">
        <f>H621</f>
        <v>324.16699999999997</v>
      </c>
      <c r="R610" s="287"/>
      <c r="S610" s="287"/>
      <c r="T610" s="406"/>
      <c r="U610" s="310"/>
      <c r="V610" s="310"/>
      <c r="W610" s="310"/>
      <c r="X610" s="310"/>
    </row>
    <row r="611" spans="2:24" ht="15" customHeight="1" outlineLevel="1" thickTop="1" x14ac:dyDescent="0.25">
      <c r="B611" s="2">
        <v>574</v>
      </c>
      <c r="C611" s="2">
        <v>492</v>
      </c>
      <c r="D611" s="413" t="s">
        <v>1141</v>
      </c>
      <c r="E611" s="285">
        <v>5</v>
      </c>
      <c r="F611" s="284">
        <v>552.04970000000003</v>
      </c>
      <c r="G611" s="284">
        <v>468.38029999999998</v>
      </c>
      <c r="H611" s="284">
        <v>415.3032</v>
      </c>
      <c r="J611" s="302">
        <v>574</v>
      </c>
      <c r="K611" s="302">
        <v>492</v>
      </c>
      <c r="L611" s="303" t="str">
        <f>D609</f>
        <v>Буринський районний суд Сумської області</v>
      </c>
      <c r="M611" s="300">
        <f>E609</f>
        <v>1</v>
      </c>
      <c r="N611" s="301">
        <f>F609</f>
        <v>227.65270000000001</v>
      </c>
      <c r="O611" s="301">
        <f>G609</f>
        <v>188.65950000000001</v>
      </c>
      <c r="P611" s="301">
        <f>H609</f>
        <v>291.28910000000002</v>
      </c>
      <c r="R611" s="302">
        <v>297</v>
      </c>
      <c r="S611" s="302">
        <v>265</v>
      </c>
      <c r="T611" s="303" t="s">
        <v>339</v>
      </c>
      <c r="U611" s="300">
        <f>M611+M612</f>
        <v>7.5</v>
      </c>
      <c r="V611" s="300">
        <f>N611+N612</f>
        <v>1382.2497000000001</v>
      </c>
      <c r="W611" s="300">
        <f>O611+O612</f>
        <v>1321.7836</v>
      </c>
      <c r="X611" s="300">
        <f>P611+P612</f>
        <v>788.30430000000001</v>
      </c>
    </row>
    <row r="612" spans="2:24" ht="30.75" customHeight="1" outlineLevel="1" thickBot="1" x14ac:dyDescent="0.3">
      <c r="B612" s="2">
        <v>575</v>
      </c>
      <c r="C612" s="2">
        <v>493</v>
      </c>
      <c r="D612" s="413" t="s">
        <v>1142</v>
      </c>
      <c r="E612" s="285">
        <v>10</v>
      </c>
      <c r="F612" s="284">
        <v>2398.2662999999998</v>
      </c>
      <c r="G612" s="284">
        <v>2252.7004000000002</v>
      </c>
      <c r="H612" s="284">
        <v>1577.6883</v>
      </c>
      <c r="J612" s="287">
        <v>575</v>
      </c>
      <c r="K612" s="287">
        <v>493</v>
      </c>
      <c r="L612" s="329" t="str">
        <f>D614</f>
        <v>Конотопський міськрайонний суд Сумської області</v>
      </c>
      <c r="M612" s="307">
        <f>E614</f>
        <v>6.5</v>
      </c>
      <c r="N612" s="330">
        <f>F614</f>
        <v>1154.597</v>
      </c>
      <c r="O612" s="330">
        <f>G614</f>
        <v>1133.1241</v>
      </c>
      <c r="P612" s="330">
        <f>H614</f>
        <v>497.01519999999999</v>
      </c>
      <c r="R612" s="287"/>
      <c r="S612" s="287"/>
      <c r="T612" s="312"/>
      <c r="U612" s="310"/>
      <c r="V612" s="310"/>
      <c r="W612" s="310"/>
      <c r="X612" s="310"/>
    </row>
    <row r="613" spans="2:24" ht="30" customHeight="1" outlineLevel="1" thickTop="1" x14ac:dyDescent="0.25">
      <c r="B613" s="2">
        <v>576</v>
      </c>
      <c r="C613" s="2">
        <v>494</v>
      </c>
      <c r="D613" s="413" t="s">
        <v>1143</v>
      </c>
      <c r="E613" s="285">
        <v>12.5</v>
      </c>
      <c r="F613" s="284">
        <v>2697.4623999999999</v>
      </c>
      <c r="G613" s="284">
        <v>2667.5524</v>
      </c>
      <c r="H613" s="284">
        <v>1180.3987999999999</v>
      </c>
      <c r="J613" s="302">
        <v>576</v>
      </c>
      <c r="K613" s="302">
        <v>494</v>
      </c>
      <c r="L613" s="303" t="str">
        <f>D610</f>
        <v>Великописарівський районний суд Сумської області</v>
      </c>
      <c r="M613" s="300">
        <f>E610</f>
        <v>3</v>
      </c>
      <c r="N613" s="301">
        <f>F610</f>
        <v>247.79140000000001</v>
      </c>
      <c r="O613" s="301">
        <f>G610</f>
        <v>179.0377</v>
      </c>
      <c r="P613" s="301">
        <f>H610</f>
        <v>159.24590000000001</v>
      </c>
      <c r="R613" s="302">
        <v>298</v>
      </c>
      <c r="S613" s="302">
        <v>266</v>
      </c>
      <c r="T613" s="385" t="s">
        <v>341</v>
      </c>
      <c r="U613" s="300">
        <f>M613+M614+M615</f>
        <v>11.2</v>
      </c>
      <c r="V613" s="300">
        <f>N613+N614+N615</f>
        <v>1533.4756</v>
      </c>
      <c r="W613" s="300">
        <f>O613+O614+O615</f>
        <v>1437.4786999999999</v>
      </c>
      <c r="X613" s="300">
        <f>P613+P614+P615</f>
        <v>743.18560000000002</v>
      </c>
    </row>
    <row r="614" spans="2:24" ht="30" customHeight="1" outlineLevel="1" x14ac:dyDescent="0.25">
      <c r="B614" s="2">
        <v>577</v>
      </c>
      <c r="C614" s="2">
        <v>495</v>
      </c>
      <c r="D614" s="413" t="s">
        <v>1144</v>
      </c>
      <c r="E614" s="285">
        <v>6.5</v>
      </c>
      <c r="F614" s="284">
        <v>1154.597</v>
      </c>
      <c r="G614" s="284">
        <v>1133.1241</v>
      </c>
      <c r="H614" s="284">
        <v>497.01519999999999</v>
      </c>
      <c r="J614" s="2">
        <v>577</v>
      </c>
      <c r="K614" s="2">
        <v>495</v>
      </c>
      <c r="L614" s="295" t="str">
        <f>D620</f>
        <v>Охтирський міськрайонний суд Сумської області</v>
      </c>
      <c r="M614" s="286">
        <f>E620</f>
        <v>5.7</v>
      </c>
      <c r="N614" s="284">
        <f>F620</f>
        <v>897.18669999999997</v>
      </c>
      <c r="O614" s="284">
        <f>G620</f>
        <v>898.32579999999996</v>
      </c>
      <c r="P614" s="284">
        <f>H620</f>
        <v>342.14640000000003</v>
      </c>
      <c r="R614" s="2"/>
      <c r="S614" s="2"/>
      <c r="T614" s="363"/>
      <c r="U614" s="217"/>
      <c r="V614" s="217"/>
      <c r="W614" s="217"/>
      <c r="X614" s="217"/>
    </row>
    <row r="615" spans="2:24" ht="15.75" customHeight="1" outlineLevel="1" thickBot="1" x14ac:dyDescent="0.3">
      <c r="B615" s="2">
        <v>578</v>
      </c>
      <c r="C615" s="2">
        <v>496</v>
      </c>
      <c r="D615" s="413" t="s">
        <v>1145</v>
      </c>
      <c r="E615" s="285">
        <v>2</v>
      </c>
      <c r="F615" s="284">
        <v>249.7809</v>
      </c>
      <c r="G615" s="284">
        <v>216.9333</v>
      </c>
      <c r="H615" s="284">
        <v>224.25479999999999</v>
      </c>
      <c r="J615" s="287">
        <v>578</v>
      </c>
      <c r="K615" s="287">
        <v>496</v>
      </c>
      <c r="L615" s="329" t="str">
        <f>D625</f>
        <v>Тростянецький районний суд Сумської області</v>
      </c>
      <c r="M615" s="307">
        <f>E625</f>
        <v>2.5</v>
      </c>
      <c r="N615" s="330">
        <f>F625</f>
        <v>388.4975</v>
      </c>
      <c r="O615" s="330">
        <f>G625</f>
        <v>360.11520000000002</v>
      </c>
      <c r="P615" s="330">
        <f>H625</f>
        <v>241.79329999999999</v>
      </c>
      <c r="R615" s="287"/>
      <c r="S615" s="287"/>
      <c r="T615" s="406"/>
      <c r="U615" s="310"/>
      <c r="V615" s="310"/>
      <c r="W615" s="310"/>
      <c r="X615" s="310"/>
    </row>
    <row r="616" spans="2:24" ht="30" customHeight="1" outlineLevel="1" thickTop="1" x14ac:dyDescent="0.25">
      <c r="B616" s="2">
        <v>579</v>
      </c>
      <c r="C616" s="2">
        <v>497</v>
      </c>
      <c r="D616" s="413" t="s">
        <v>1146</v>
      </c>
      <c r="E616" s="285">
        <v>1</v>
      </c>
      <c r="F616" s="284">
        <v>371.39389999999997</v>
      </c>
      <c r="G616" s="284">
        <v>325.76929999999999</v>
      </c>
      <c r="H616" s="284">
        <v>431.69389999999999</v>
      </c>
      <c r="J616" s="302">
        <v>579</v>
      </c>
      <c r="K616" s="302">
        <v>497</v>
      </c>
      <c r="L616" s="303" t="str">
        <f t="shared" ref="L616:P617" si="166">D618</f>
        <v>Липоводолинський районний суд Сумської області</v>
      </c>
      <c r="M616" s="300">
        <f t="shared" si="166"/>
        <v>3</v>
      </c>
      <c r="N616" s="301">
        <f t="shared" si="166"/>
        <v>219.17509999999999</v>
      </c>
      <c r="O616" s="301">
        <f t="shared" si="166"/>
        <v>208.1191</v>
      </c>
      <c r="P616" s="301">
        <f t="shared" si="166"/>
        <v>96.892499999999998</v>
      </c>
      <c r="R616" s="302">
        <v>299</v>
      </c>
      <c r="S616" s="302">
        <v>267</v>
      </c>
      <c r="T616" s="303" t="s">
        <v>342</v>
      </c>
      <c r="U616" s="300">
        <f>M616+M617+M618</f>
        <v>10</v>
      </c>
      <c r="V616" s="300">
        <f>N616+N617+N618</f>
        <v>1088.3632</v>
      </c>
      <c r="W616" s="300">
        <f>O616+O617+O618</f>
        <v>1076.4189999999999</v>
      </c>
      <c r="X616" s="300">
        <f>P616+P617+P618</f>
        <v>653.71219999999994</v>
      </c>
    </row>
    <row r="617" spans="2:24" ht="30" customHeight="1" outlineLevel="1" x14ac:dyDescent="0.25">
      <c r="B617" s="2">
        <v>580</v>
      </c>
      <c r="C617" s="2">
        <v>498</v>
      </c>
      <c r="D617" s="413" t="s">
        <v>1147</v>
      </c>
      <c r="E617" s="285">
        <v>3</v>
      </c>
      <c r="F617" s="284">
        <v>472.72210000000001</v>
      </c>
      <c r="G617" s="284">
        <v>439.67520000000002</v>
      </c>
      <c r="H617" s="284">
        <v>321.57440000000003</v>
      </c>
      <c r="J617" s="2">
        <v>580</v>
      </c>
      <c r="K617" s="2">
        <v>498</v>
      </c>
      <c r="L617" s="295" t="str">
        <f t="shared" si="166"/>
        <v>Недригайлівський районний суд Сумської області</v>
      </c>
      <c r="M617" s="286">
        <f t="shared" si="166"/>
        <v>3</v>
      </c>
      <c r="N617" s="284">
        <f t="shared" si="166"/>
        <v>219.58170000000001</v>
      </c>
      <c r="O617" s="284">
        <f t="shared" si="166"/>
        <v>204.4538</v>
      </c>
      <c r="P617" s="284">
        <f t="shared" si="166"/>
        <v>140.00919999999999</v>
      </c>
      <c r="R617" s="2"/>
      <c r="S617" s="2"/>
      <c r="T617" s="363"/>
      <c r="U617" s="217"/>
      <c r="V617" s="217"/>
      <c r="W617" s="217"/>
      <c r="X617" s="217"/>
    </row>
    <row r="618" spans="2:24" ht="30.75" customHeight="1" outlineLevel="1" thickBot="1" x14ac:dyDescent="0.3">
      <c r="B618" s="2">
        <v>581</v>
      </c>
      <c r="C618" s="2">
        <v>499</v>
      </c>
      <c r="D618" s="413" t="s">
        <v>1148</v>
      </c>
      <c r="E618" s="285">
        <v>3</v>
      </c>
      <c r="F618" s="284">
        <v>219.17509999999999</v>
      </c>
      <c r="G618" s="284">
        <v>208.1191</v>
      </c>
      <c r="H618" s="284">
        <v>96.892499999999998</v>
      </c>
      <c r="J618" s="287">
        <v>581</v>
      </c>
      <c r="K618" s="287">
        <v>499</v>
      </c>
      <c r="L618" s="329" t="str">
        <f>D622</f>
        <v>Роменський міськрайонний суд Сумської області</v>
      </c>
      <c r="M618" s="307">
        <f>E622</f>
        <v>4</v>
      </c>
      <c r="N618" s="330">
        <f>F622</f>
        <v>649.60640000000001</v>
      </c>
      <c r="O618" s="330">
        <f>G622</f>
        <v>663.84609999999998</v>
      </c>
      <c r="P618" s="330">
        <f>H622</f>
        <v>416.81049999999999</v>
      </c>
      <c r="R618" s="287"/>
      <c r="S618" s="287"/>
      <c r="T618" s="406"/>
      <c r="U618" s="310"/>
      <c r="V618" s="310"/>
      <c r="W618" s="310"/>
      <c r="X618" s="310"/>
    </row>
    <row r="619" spans="2:24" ht="15" customHeight="1" outlineLevel="1" thickTop="1" x14ac:dyDescent="0.25">
      <c r="B619" s="2">
        <v>582</v>
      </c>
      <c r="C619" s="2">
        <v>500</v>
      </c>
      <c r="D619" s="413" t="s">
        <v>1149</v>
      </c>
      <c r="E619" s="285">
        <v>3</v>
      </c>
      <c r="F619" s="284">
        <v>219.58170000000001</v>
      </c>
      <c r="G619" s="284">
        <v>204.4538</v>
      </c>
      <c r="H619" s="284">
        <v>140.00919999999999</v>
      </c>
      <c r="J619" s="302">
        <v>582</v>
      </c>
      <c r="K619" s="302">
        <v>500</v>
      </c>
      <c r="L619" s="303" t="str">
        <f>D608</f>
        <v>Білопільський районний суд Сумської області</v>
      </c>
      <c r="M619" s="300">
        <f>E608</f>
        <v>4</v>
      </c>
      <c r="N619" s="301">
        <f>F608</f>
        <v>483.19040000000001</v>
      </c>
      <c r="O619" s="301">
        <f>G608</f>
        <v>440.02069999999998</v>
      </c>
      <c r="P619" s="301">
        <f>H608</f>
        <v>243.661</v>
      </c>
      <c r="R619" s="302">
        <v>300</v>
      </c>
      <c r="S619" s="302">
        <v>268</v>
      </c>
      <c r="T619" s="303" t="s">
        <v>343</v>
      </c>
      <c r="U619" s="300">
        <f>M619+M620+M621+M622</f>
        <v>11</v>
      </c>
      <c r="V619" s="300">
        <f>N619+N620+N621+N622</f>
        <v>1810.0548000000001</v>
      </c>
      <c r="W619" s="300">
        <f>O619+O620+O621+O622</f>
        <v>1628.2741999999998</v>
      </c>
      <c r="X619" s="300">
        <f>P619+P620+P621+P622</f>
        <v>1208.3494000000001</v>
      </c>
    </row>
    <row r="620" spans="2:24" ht="30" customHeight="1" outlineLevel="1" x14ac:dyDescent="0.25">
      <c r="B620" s="2">
        <v>583</v>
      </c>
      <c r="C620" s="2">
        <v>501</v>
      </c>
      <c r="D620" s="413" t="s">
        <v>1150</v>
      </c>
      <c r="E620" s="285">
        <v>5.7</v>
      </c>
      <c r="F620" s="284">
        <v>897.18669999999997</v>
      </c>
      <c r="G620" s="284">
        <v>898.32579999999996</v>
      </c>
      <c r="H620" s="284">
        <v>342.14640000000003</v>
      </c>
      <c r="J620" s="2">
        <v>583</v>
      </c>
      <c r="K620" s="2">
        <v>501</v>
      </c>
      <c r="L620" s="295" t="str">
        <f>D615</f>
        <v>Краснопільський районний суд Сумської області</v>
      </c>
      <c r="M620" s="286">
        <f>E615</f>
        <v>2</v>
      </c>
      <c r="N620" s="284">
        <f>F615</f>
        <v>249.7809</v>
      </c>
      <c r="O620" s="284">
        <f>G615</f>
        <v>216.9333</v>
      </c>
      <c r="P620" s="284">
        <f>H615</f>
        <v>224.25479999999999</v>
      </c>
      <c r="R620" s="2"/>
      <c r="S620" s="2"/>
      <c r="T620" s="363"/>
      <c r="U620" s="217"/>
      <c r="V620" s="217"/>
      <c r="W620" s="217"/>
      <c r="X620" s="217"/>
    </row>
    <row r="621" spans="2:24" ht="15" customHeight="1" outlineLevel="1" x14ac:dyDescent="0.25">
      <c r="B621" s="2">
        <v>584</v>
      </c>
      <c r="C621" s="2">
        <v>502</v>
      </c>
      <c r="D621" s="413" t="s">
        <v>1151</v>
      </c>
      <c r="E621" s="285">
        <v>2</v>
      </c>
      <c r="F621" s="284">
        <v>365.67129999999997</v>
      </c>
      <c r="G621" s="284">
        <v>280.05</v>
      </c>
      <c r="H621" s="284">
        <v>324.16699999999997</v>
      </c>
      <c r="J621" s="2">
        <v>584</v>
      </c>
      <c r="K621" s="2">
        <v>502</v>
      </c>
      <c r="L621" s="295" t="str">
        <f>D617</f>
        <v>Лебединський районний суд Сумської області</v>
      </c>
      <c r="M621" s="286">
        <f>E617</f>
        <v>3</v>
      </c>
      <c r="N621" s="284">
        <f>F617</f>
        <v>472.72210000000001</v>
      </c>
      <c r="O621" s="284">
        <f>G617</f>
        <v>439.67520000000002</v>
      </c>
      <c r="P621" s="284">
        <f>H617</f>
        <v>321.57440000000003</v>
      </c>
      <c r="R621" s="2"/>
      <c r="S621" s="2"/>
      <c r="T621" s="363"/>
      <c r="U621" s="217"/>
      <c r="V621" s="217"/>
      <c r="W621" s="217"/>
      <c r="X621" s="217"/>
    </row>
    <row r="622" spans="2:24" ht="15.75" customHeight="1" outlineLevel="1" thickBot="1" x14ac:dyDescent="0.3">
      <c r="B622" s="2">
        <v>585</v>
      </c>
      <c r="C622" s="2">
        <v>503</v>
      </c>
      <c r="D622" s="413" t="s">
        <v>1152</v>
      </c>
      <c r="E622" s="285">
        <v>4</v>
      </c>
      <c r="F622" s="284">
        <v>649.60640000000001</v>
      </c>
      <c r="G622" s="284">
        <v>663.84609999999998</v>
      </c>
      <c r="H622" s="284">
        <v>416.81049999999999</v>
      </c>
      <c r="J622" s="287">
        <v>585</v>
      </c>
      <c r="K622" s="287">
        <v>503</v>
      </c>
      <c r="L622" s="329" t="str">
        <f>D624</f>
        <v>Сумський районний суд Сумської області</v>
      </c>
      <c r="M622" s="307">
        <f>E624</f>
        <v>2</v>
      </c>
      <c r="N622" s="330">
        <f>F624</f>
        <v>604.3614</v>
      </c>
      <c r="O622" s="330">
        <f>G624</f>
        <v>531.64499999999998</v>
      </c>
      <c r="P622" s="330">
        <f>H624</f>
        <v>418.85919999999999</v>
      </c>
      <c r="R622" s="287"/>
      <c r="S622" s="287"/>
      <c r="T622" s="406"/>
      <c r="U622" s="310"/>
      <c r="V622" s="310"/>
      <c r="W622" s="310"/>
      <c r="X622" s="310"/>
    </row>
    <row r="623" spans="2:24" ht="30" customHeight="1" outlineLevel="1" thickTop="1" x14ac:dyDescent="0.25">
      <c r="B623" s="2">
        <v>586</v>
      </c>
      <c r="C623" s="2">
        <v>504</v>
      </c>
      <c r="D623" s="413" t="s">
        <v>1153</v>
      </c>
      <c r="E623" s="285">
        <v>1</v>
      </c>
      <c r="F623" s="284">
        <v>184.3526</v>
      </c>
      <c r="G623" s="284">
        <v>145.21360000000001</v>
      </c>
      <c r="H623" s="284">
        <v>348.91629999999998</v>
      </c>
      <c r="J623" s="302">
        <v>586</v>
      </c>
      <c r="K623" s="302">
        <v>504</v>
      </c>
      <c r="L623" s="303" t="str">
        <f>D623</f>
        <v>Середино-Будський районний суд Сумської області</v>
      </c>
      <c r="M623" s="300">
        <f>E623</f>
        <v>1</v>
      </c>
      <c r="N623" s="301">
        <f>F623</f>
        <v>184.3526</v>
      </c>
      <c r="O623" s="301">
        <f>G623</f>
        <v>145.21360000000001</v>
      </c>
      <c r="P623" s="301">
        <f>H623</f>
        <v>348.91629999999998</v>
      </c>
      <c r="R623" s="302">
        <v>301</v>
      </c>
      <c r="S623" s="302">
        <v>269</v>
      </c>
      <c r="T623" s="303" t="s">
        <v>344</v>
      </c>
      <c r="U623" s="300">
        <f>M623+M624+M625</f>
        <v>9</v>
      </c>
      <c r="V623" s="300">
        <f>N623+N624+N625</f>
        <v>1515.3784999999998</v>
      </c>
      <c r="W623" s="300">
        <f>O623+O624+O625</f>
        <v>1320.8946999999998</v>
      </c>
      <c r="X623" s="300">
        <f>P623+P624+P625</f>
        <v>1930.1316999999999</v>
      </c>
    </row>
    <row r="624" spans="2:24" ht="30" customHeight="1" outlineLevel="1" x14ac:dyDescent="0.25">
      <c r="B624" s="2">
        <v>587</v>
      </c>
      <c r="C624" s="2">
        <v>505</v>
      </c>
      <c r="D624" s="413" t="s">
        <v>1154</v>
      </c>
      <c r="E624" s="285">
        <v>2</v>
      </c>
      <c r="F624" s="284">
        <v>604.3614</v>
      </c>
      <c r="G624" s="284">
        <v>531.64499999999998</v>
      </c>
      <c r="H624" s="284">
        <v>418.85919999999999</v>
      </c>
      <c r="J624" s="2">
        <v>587</v>
      </c>
      <c r="K624" s="2">
        <v>505</v>
      </c>
      <c r="L624" s="295" t="str">
        <f t="shared" ref="L624:P625" si="167">D626</f>
        <v>Шосткинський міськрайонний суд Сумської області</v>
      </c>
      <c r="M624" s="286">
        <f t="shared" si="167"/>
        <v>6</v>
      </c>
      <c r="N624" s="284">
        <f t="shared" si="167"/>
        <v>1058.2755999999999</v>
      </c>
      <c r="O624" s="284">
        <f t="shared" si="167"/>
        <v>931.70709999999997</v>
      </c>
      <c r="P624" s="284">
        <f t="shared" si="167"/>
        <v>1229.701</v>
      </c>
      <c r="R624" s="2"/>
      <c r="S624" s="2"/>
      <c r="T624" s="363"/>
      <c r="U624" s="217"/>
      <c r="V624" s="217"/>
      <c r="W624" s="217"/>
      <c r="X624" s="217"/>
    </row>
    <row r="625" spans="2:24" ht="15.75" customHeight="1" outlineLevel="1" thickBot="1" x14ac:dyDescent="0.3">
      <c r="B625" s="2">
        <v>588</v>
      </c>
      <c r="C625" s="2">
        <v>506</v>
      </c>
      <c r="D625" s="413" t="s">
        <v>1155</v>
      </c>
      <c r="E625" s="285">
        <v>2.5</v>
      </c>
      <c r="F625" s="284">
        <v>388.4975</v>
      </c>
      <c r="G625" s="284">
        <v>360.11520000000002</v>
      </c>
      <c r="H625" s="284">
        <v>241.79329999999999</v>
      </c>
      <c r="J625" s="287">
        <v>588</v>
      </c>
      <c r="K625" s="287">
        <v>506</v>
      </c>
      <c r="L625" s="329" t="str">
        <f t="shared" si="167"/>
        <v>Ямпільський районний суд Сумської області</v>
      </c>
      <c r="M625" s="307">
        <f t="shared" si="167"/>
        <v>2</v>
      </c>
      <c r="N625" s="330">
        <f t="shared" si="167"/>
        <v>272.75029999999998</v>
      </c>
      <c r="O625" s="330">
        <f t="shared" si="167"/>
        <v>243.97399999999999</v>
      </c>
      <c r="P625" s="330">
        <f t="shared" si="167"/>
        <v>351.51440000000002</v>
      </c>
      <c r="R625" s="287"/>
      <c r="S625" s="287"/>
      <c r="T625" s="406"/>
      <c r="U625" s="310"/>
      <c r="V625" s="310"/>
      <c r="W625" s="310"/>
      <c r="X625" s="310"/>
    </row>
    <row r="626" spans="2:24" ht="15.75" customHeight="1" outlineLevel="1" thickTop="1" x14ac:dyDescent="0.25">
      <c r="B626" s="2">
        <v>589</v>
      </c>
      <c r="C626" s="2">
        <v>507</v>
      </c>
      <c r="D626" s="413" t="s">
        <v>1156</v>
      </c>
      <c r="E626" s="285">
        <v>6</v>
      </c>
      <c r="F626" s="284">
        <v>1058.2755999999999</v>
      </c>
      <c r="G626" s="284">
        <v>931.70709999999997</v>
      </c>
      <c r="H626" s="284">
        <v>1229.701</v>
      </c>
      <c r="J626" s="298">
        <v>589</v>
      </c>
      <c r="K626" s="298">
        <v>507</v>
      </c>
      <c r="L626" s="356" t="str">
        <f t="shared" ref="L626:P627" si="168">D612</f>
        <v>Зарічний районний суд м.Суми</v>
      </c>
      <c r="M626" s="300">
        <f t="shared" si="168"/>
        <v>10</v>
      </c>
      <c r="N626" s="301">
        <f t="shared" si="168"/>
        <v>2398.2662999999998</v>
      </c>
      <c r="O626" s="301">
        <f t="shared" si="168"/>
        <v>2252.7004000000002</v>
      </c>
      <c r="P626" s="301">
        <f t="shared" si="168"/>
        <v>1577.6883</v>
      </c>
      <c r="R626" s="302">
        <v>302</v>
      </c>
      <c r="S626" s="302">
        <v>270</v>
      </c>
      <c r="T626" s="303" t="s">
        <v>340</v>
      </c>
      <c r="U626" s="300">
        <f>M626+M627</f>
        <v>22.5</v>
      </c>
      <c r="V626" s="300">
        <f>N626+N627</f>
        <v>5095.7286999999997</v>
      </c>
      <c r="W626" s="300">
        <f>O626+O627</f>
        <v>4920.2528000000002</v>
      </c>
      <c r="X626" s="300">
        <f>P626+P627</f>
        <v>2758.0870999999997</v>
      </c>
    </row>
    <row r="627" spans="2:24" ht="15.75" customHeight="1" outlineLevel="1" thickBot="1" x14ac:dyDescent="0.3">
      <c r="B627" s="396">
        <v>590</v>
      </c>
      <c r="C627" s="396">
        <v>508</v>
      </c>
      <c r="D627" s="414" t="s">
        <v>1157</v>
      </c>
      <c r="E627" s="347">
        <v>2</v>
      </c>
      <c r="F627" s="346">
        <v>272.75029999999998</v>
      </c>
      <c r="G627" s="346">
        <v>243.97399999999999</v>
      </c>
      <c r="H627" s="346">
        <v>351.51440000000002</v>
      </c>
      <c r="J627" s="396">
        <v>590</v>
      </c>
      <c r="K627" s="396">
        <v>508</v>
      </c>
      <c r="L627" s="410" t="str">
        <f t="shared" si="168"/>
        <v>Ковпаківський районний суд м.Суми</v>
      </c>
      <c r="M627" s="409">
        <f t="shared" si="168"/>
        <v>12.5</v>
      </c>
      <c r="N627" s="346">
        <f t="shared" si="168"/>
        <v>2697.4623999999999</v>
      </c>
      <c r="O627" s="346">
        <f t="shared" si="168"/>
        <v>2667.5524</v>
      </c>
      <c r="P627" s="346">
        <f t="shared" si="168"/>
        <v>1180.3987999999999</v>
      </c>
      <c r="R627" s="396"/>
      <c r="S627" s="396"/>
      <c r="T627" s="436"/>
      <c r="U627" s="412"/>
      <c r="V627" s="412"/>
      <c r="W627" s="412"/>
      <c r="X627" s="412"/>
    </row>
    <row r="628" spans="2:24" ht="30.75" customHeight="1" outlineLevel="1" thickTop="1" x14ac:dyDescent="0.25">
      <c r="B628" s="302">
        <v>591</v>
      </c>
      <c r="C628" s="302">
        <v>509</v>
      </c>
      <c r="D628" s="419" t="s">
        <v>1158</v>
      </c>
      <c r="E628" s="350">
        <v>5</v>
      </c>
      <c r="F628" s="301">
        <v>244.57040000000001</v>
      </c>
      <c r="G628" s="301">
        <v>239.50219999999999</v>
      </c>
      <c r="H628" s="301">
        <v>169.0463</v>
      </c>
      <c r="J628" s="302">
        <v>591</v>
      </c>
      <c r="K628" s="302">
        <v>509</v>
      </c>
      <c r="L628" s="303" t="str">
        <f>D628</f>
        <v>Бережанський районний суд Тернопільської області</v>
      </c>
      <c r="M628" s="300">
        <f>E628</f>
        <v>5</v>
      </c>
      <c r="N628" s="301">
        <f>F628</f>
        <v>244.57040000000001</v>
      </c>
      <c r="O628" s="301">
        <f>G628</f>
        <v>239.50219999999999</v>
      </c>
      <c r="P628" s="301">
        <f>H628</f>
        <v>169.0463</v>
      </c>
      <c r="R628" s="302">
        <v>303</v>
      </c>
      <c r="S628" s="302">
        <v>271</v>
      </c>
      <c r="T628" s="303" t="s">
        <v>345</v>
      </c>
      <c r="U628" s="300">
        <f>M628+M629+M630+M631</f>
        <v>10</v>
      </c>
      <c r="V628" s="300">
        <f>N628+N629+N630+N631</f>
        <v>1047.9622999999999</v>
      </c>
      <c r="W628" s="300">
        <f>O628+O629+O630+O631</f>
        <v>975.30640000000005</v>
      </c>
      <c r="X628" s="300">
        <f>P628+P629+P630+P631</f>
        <v>571.04820000000007</v>
      </c>
    </row>
    <row r="629" spans="2:24" ht="30" customHeight="1" outlineLevel="1" x14ac:dyDescent="0.25">
      <c r="B629" s="2">
        <v>592</v>
      </c>
      <c r="C629" s="2">
        <v>510</v>
      </c>
      <c r="D629" s="413" t="s">
        <v>1159</v>
      </c>
      <c r="E629" s="285">
        <v>3</v>
      </c>
      <c r="F629" s="284">
        <v>378.33330000000001</v>
      </c>
      <c r="G629" s="284">
        <v>349.91019999999997</v>
      </c>
      <c r="H629" s="284">
        <v>164.78039999999999</v>
      </c>
      <c r="J629" s="2">
        <v>592</v>
      </c>
      <c r="K629" s="2">
        <v>510</v>
      </c>
      <c r="L629" s="295" t="str">
        <f t="shared" ref="L629:P630" si="169">D634</f>
        <v>Зборівський районний суд Тернопільської області</v>
      </c>
      <c r="M629" s="300">
        <f t="shared" si="169"/>
        <v>3</v>
      </c>
      <c r="N629" s="284">
        <f t="shared" si="169"/>
        <v>504.96539999999999</v>
      </c>
      <c r="O629" s="284">
        <f t="shared" si="169"/>
        <v>493.18880000000001</v>
      </c>
      <c r="P629" s="284">
        <f t="shared" si="169"/>
        <v>73.974900000000005</v>
      </c>
      <c r="R629" s="2"/>
      <c r="S629" s="2"/>
      <c r="T629" s="363"/>
      <c r="U629" s="217"/>
      <c r="V629" s="217"/>
      <c r="W629" s="217"/>
      <c r="X629" s="217"/>
    </row>
    <row r="630" spans="2:24" ht="30" customHeight="1" outlineLevel="1" x14ac:dyDescent="0.25">
      <c r="B630" s="2">
        <v>593</v>
      </c>
      <c r="C630" s="2">
        <v>511</v>
      </c>
      <c r="D630" s="413" t="s">
        <v>1160</v>
      </c>
      <c r="E630" s="285">
        <v>2.9</v>
      </c>
      <c r="F630" s="284">
        <v>349.21030000000002</v>
      </c>
      <c r="G630" s="284">
        <v>332.75689999999997</v>
      </c>
      <c r="H630" s="284">
        <v>337.37240000000003</v>
      </c>
      <c r="J630" s="2">
        <v>593</v>
      </c>
      <c r="K630" s="2">
        <v>511</v>
      </c>
      <c r="L630" s="295" t="str">
        <f t="shared" si="169"/>
        <v>Козівський районний суд Тернопільської області</v>
      </c>
      <c r="M630" s="286">
        <f t="shared" si="169"/>
        <v>1</v>
      </c>
      <c r="N630" s="284">
        <f t="shared" si="169"/>
        <v>178.9648</v>
      </c>
      <c r="O630" s="284">
        <f t="shared" si="169"/>
        <v>142.41460000000001</v>
      </c>
      <c r="P630" s="284">
        <f t="shared" si="169"/>
        <v>207.6285</v>
      </c>
      <c r="R630" s="2"/>
      <c r="S630" s="2"/>
      <c r="T630" s="363"/>
      <c r="U630" s="217"/>
      <c r="V630" s="217"/>
      <c r="W630" s="217"/>
      <c r="X630" s="217"/>
    </row>
    <row r="631" spans="2:24" ht="30.75" customHeight="1" outlineLevel="1" thickBot="1" x14ac:dyDescent="0.3">
      <c r="B631" s="2">
        <v>594</v>
      </c>
      <c r="C631" s="2">
        <v>512</v>
      </c>
      <c r="D631" s="413" t="s">
        <v>1161</v>
      </c>
      <c r="E631" s="285">
        <v>3</v>
      </c>
      <c r="F631" s="284">
        <v>352.36250000000001</v>
      </c>
      <c r="G631" s="284">
        <v>340.5548</v>
      </c>
      <c r="H631" s="284">
        <v>169.38460000000001</v>
      </c>
      <c r="J631" s="287">
        <v>594</v>
      </c>
      <c r="K631" s="287">
        <v>512</v>
      </c>
      <c r="L631" s="329" t="str">
        <f>D640</f>
        <v>Підгаєцький районний суд Тернопільської області</v>
      </c>
      <c r="M631" s="307">
        <f>E640</f>
        <v>1</v>
      </c>
      <c r="N631" s="330">
        <f>F640</f>
        <v>119.46169999999999</v>
      </c>
      <c r="O631" s="330">
        <f>G640</f>
        <v>100.2008</v>
      </c>
      <c r="P631" s="330">
        <f>H640</f>
        <v>120.3985</v>
      </c>
      <c r="R631" s="287"/>
      <c r="S631" s="287"/>
      <c r="T631" s="406"/>
      <c r="U631" s="310"/>
      <c r="V631" s="310"/>
      <c r="W631" s="310"/>
      <c r="X631" s="310"/>
    </row>
    <row r="632" spans="2:24" ht="15" customHeight="1" outlineLevel="1" thickTop="1" x14ac:dyDescent="0.25">
      <c r="B632" s="2">
        <v>595</v>
      </c>
      <c r="C632" s="2">
        <v>513</v>
      </c>
      <c r="D632" s="413" t="s">
        <v>1162</v>
      </c>
      <c r="E632" s="285">
        <v>3</v>
      </c>
      <c r="F632" s="284">
        <v>243.69229999999999</v>
      </c>
      <c r="G632" s="284">
        <v>235.34399999999999</v>
      </c>
      <c r="H632" s="284">
        <v>72.012799999999999</v>
      </c>
      <c r="J632" s="302">
        <v>595</v>
      </c>
      <c r="K632" s="302">
        <v>513</v>
      </c>
      <c r="L632" s="303" t="str">
        <f>D630</f>
        <v>Бучацький районний суд Тернопільської області</v>
      </c>
      <c r="M632" s="300">
        <f>E630</f>
        <v>2.9</v>
      </c>
      <c r="N632" s="301">
        <f>F630</f>
        <v>349.21030000000002</v>
      </c>
      <c r="O632" s="301">
        <f>G630</f>
        <v>332.75689999999997</v>
      </c>
      <c r="P632" s="301">
        <f>H630</f>
        <v>337.37240000000003</v>
      </c>
      <c r="R632" s="302">
        <v>304</v>
      </c>
      <c r="S632" s="302">
        <v>272</v>
      </c>
      <c r="T632" s="303" t="s">
        <v>346</v>
      </c>
      <c r="U632" s="300">
        <f>M632+M633</f>
        <v>5.9</v>
      </c>
      <c r="V632" s="300">
        <f>N632+N633</f>
        <v>506.38400000000001</v>
      </c>
      <c r="W632" s="300">
        <f>O632+O633</f>
        <v>467.50130000000001</v>
      </c>
      <c r="X632" s="300">
        <f>P632+P633</f>
        <v>475.66290000000004</v>
      </c>
    </row>
    <row r="633" spans="2:24" ht="30.75" customHeight="1" outlineLevel="1" thickBot="1" x14ac:dyDescent="0.3">
      <c r="B633" s="2">
        <v>596</v>
      </c>
      <c r="C633" s="2">
        <v>514</v>
      </c>
      <c r="D633" s="413" t="s">
        <v>1163</v>
      </c>
      <c r="E633" s="285">
        <v>4</v>
      </c>
      <c r="F633" s="284">
        <v>390.38200000000001</v>
      </c>
      <c r="G633" s="284">
        <v>343.32650000000001</v>
      </c>
      <c r="H633" s="284">
        <v>340.57400000000001</v>
      </c>
      <c r="J633" s="287">
        <v>596</v>
      </c>
      <c r="K633" s="287">
        <v>514</v>
      </c>
      <c r="L633" s="329" t="str">
        <f>D638</f>
        <v>Монастириський районний суд Тернопільської області</v>
      </c>
      <c r="M633" s="307">
        <f>E638</f>
        <v>3</v>
      </c>
      <c r="N633" s="330">
        <f>F638</f>
        <v>157.1737</v>
      </c>
      <c r="O633" s="330">
        <f>G638</f>
        <v>134.74440000000001</v>
      </c>
      <c r="P633" s="330">
        <f>H638</f>
        <v>138.29050000000001</v>
      </c>
      <c r="R633" s="287"/>
      <c r="S633" s="287"/>
      <c r="T633" s="312"/>
      <c r="U633" s="310"/>
      <c r="V633" s="310"/>
      <c r="W633" s="310"/>
      <c r="X633" s="310"/>
    </row>
    <row r="634" spans="2:24" ht="30" customHeight="1" outlineLevel="1" thickTop="1" x14ac:dyDescent="0.25">
      <c r="B634" s="2">
        <v>597</v>
      </c>
      <c r="C634" s="2">
        <v>515</v>
      </c>
      <c r="D634" s="413" t="s">
        <v>1164</v>
      </c>
      <c r="E634" s="285">
        <v>3</v>
      </c>
      <c r="F634" s="284">
        <v>504.96539999999999</v>
      </c>
      <c r="G634" s="284">
        <v>493.18880000000001</v>
      </c>
      <c r="H634" s="284">
        <v>73.974900000000005</v>
      </c>
      <c r="J634" s="302">
        <v>597</v>
      </c>
      <c r="K634" s="302">
        <v>515</v>
      </c>
      <c r="L634" s="303" t="str">
        <f>D633</f>
        <v>Збаразький районний суд Тернопільської області</v>
      </c>
      <c r="M634" s="300">
        <f>E633</f>
        <v>4</v>
      </c>
      <c r="N634" s="301">
        <f>F633</f>
        <v>390.38200000000001</v>
      </c>
      <c r="O634" s="301">
        <f>G633</f>
        <v>343.32650000000001</v>
      </c>
      <c r="P634" s="301">
        <f>H633</f>
        <v>340.57400000000001</v>
      </c>
      <c r="R634" s="302">
        <v>305</v>
      </c>
      <c r="S634" s="302">
        <v>273</v>
      </c>
      <c r="T634" s="385" t="s">
        <v>347</v>
      </c>
      <c r="U634" s="300">
        <f>M634+M635+M636</f>
        <v>7.6</v>
      </c>
      <c r="V634" s="300">
        <f>N634+N635+N636</f>
        <v>904.08620000000008</v>
      </c>
      <c r="W634" s="300">
        <f>O634+O635+O636</f>
        <v>817.86070000000007</v>
      </c>
      <c r="X634" s="300">
        <f>P634+P635+P636</f>
        <v>812.08990000000006</v>
      </c>
    </row>
    <row r="635" spans="2:24" ht="30" customHeight="1" outlineLevel="1" x14ac:dyDescent="0.25">
      <c r="B635" s="2">
        <v>598</v>
      </c>
      <c r="C635" s="2">
        <v>516</v>
      </c>
      <c r="D635" s="413" t="s">
        <v>1165</v>
      </c>
      <c r="E635" s="285">
        <v>1</v>
      </c>
      <c r="F635" s="284">
        <v>178.9648</v>
      </c>
      <c r="G635" s="284">
        <v>142.41460000000001</v>
      </c>
      <c r="H635" s="284">
        <v>207.6285</v>
      </c>
      <c r="J635" s="2">
        <v>598</v>
      </c>
      <c r="K635" s="2">
        <v>516</v>
      </c>
      <c r="L635" s="295" t="str">
        <f>D637</f>
        <v>Лановецький районний суд Тернопільської області</v>
      </c>
      <c r="M635" s="286">
        <f>E637</f>
        <v>2</v>
      </c>
      <c r="N635" s="284">
        <f>F637</f>
        <v>292.98450000000003</v>
      </c>
      <c r="O635" s="284">
        <f>G637</f>
        <v>248.72669999999999</v>
      </c>
      <c r="P635" s="284">
        <f>H637</f>
        <v>250.11429999999999</v>
      </c>
      <c r="R635" s="2"/>
      <c r="S635" s="2"/>
      <c r="T635" s="363"/>
      <c r="U635" s="217"/>
      <c r="V635" s="217"/>
      <c r="W635" s="217"/>
      <c r="X635" s="217"/>
    </row>
    <row r="636" spans="2:24" ht="30.75" customHeight="1" outlineLevel="1" thickBot="1" x14ac:dyDescent="0.3">
      <c r="B636" s="2">
        <v>599</v>
      </c>
      <c r="C636" s="2">
        <v>517</v>
      </c>
      <c r="D636" s="413" t="s">
        <v>1166</v>
      </c>
      <c r="E636" s="285">
        <v>3.4</v>
      </c>
      <c r="F636" s="284">
        <v>510.31490000000002</v>
      </c>
      <c r="G636" s="284">
        <v>441.97859999999997</v>
      </c>
      <c r="H636" s="284">
        <v>328.2183</v>
      </c>
      <c r="J636" s="287">
        <v>599</v>
      </c>
      <c r="K636" s="287">
        <v>517</v>
      </c>
      <c r="L636" s="329" t="str">
        <f>D639</f>
        <v>Підволочиський районний суд Тернопільської області</v>
      </c>
      <c r="M636" s="307">
        <f>E639</f>
        <v>1.6</v>
      </c>
      <c r="N636" s="330">
        <f>F639</f>
        <v>220.71969999999999</v>
      </c>
      <c r="O636" s="330">
        <f>G639</f>
        <v>225.8075</v>
      </c>
      <c r="P636" s="330">
        <f>H639</f>
        <v>221.4016</v>
      </c>
      <c r="R636" s="287"/>
      <c r="S636" s="287"/>
      <c r="T636" s="406"/>
      <c r="U636" s="310"/>
      <c r="V636" s="310"/>
      <c r="W636" s="310"/>
      <c r="X636" s="310"/>
    </row>
    <row r="637" spans="2:24" ht="30" customHeight="1" outlineLevel="1" thickTop="1" x14ac:dyDescent="0.25">
      <c r="B637" s="2">
        <v>600</v>
      </c>
      <c r="C637" s="2">
        <v>518</v>
      </c>
      <c r="D637" s="413" t="s">
        <v>1167</v>
      </c>
      <c r="E637" s="285">
        <v>2</v>
      </c>
      <c r="F637" s="284">
        <v>292.98450000000003</v>
      </c>
      <c r="G637" s="284">
        <v>248.72669999999999</v>
      </c>
      <c r="H637" s="284">
        <v>250.11429999999999</v>
      </c>
      <c r="J637" s="302">
        <v>600</v>
      </c>
      <c r="K637" s="302">
        <v>518</v>
      </c>
      <c r="L637" s="303" t="str">
        <f>D636</f>
        <v>Кременецький районний суд Тернопільської області</v>
      </c>
      <c r="M637" s="300">
        <f>E636</f>
        <v>3.4</v>
      </c>
      <c r="N637" s="301">
        <f>F636</f>
        <v>510.31490000000002</v>
      </c>
      <c r="O637" s="301">
        <f>G636</f>
        <v>441.97859999999997</v>
      </c>
      <c r="P637" s="301">
        <f>H636</f>
        <v>328.2183</v>
      </c>
      <c r="R637" s="302">
        <v>306</v>
      </c>
      <c r="S637" s="302">
        <v>274</v>
      </c>
      <c r="T637" s="303" t="s">
        <v>348</v>
      </c>
      <c r="U637" s="300">
        <f>M637+M638</f>
        <v>5.2</v>
      </c>
      <c r="V637" s="300">
        <f>N637+N638</f>
        <v>792.0471</v>
      </c>
      <c r="W637" s="300">
        <f>O637+O638</f>
        <v>731.27520000000004</v>
      </c>
      <c r="X637" s="300">
        <f>P637+P638</f>
        <v>552.37429999999995</v>
      </c>
    </row>
    <row r="638" spans="2:24" ht="30.75" customHeight="1" outlineLevel="1" thickBot="1" x14ac:dyDescent="0.3">
      <c r="B638" s="2">
        <v>601</v>
      </c>
      <c r="C638" s="2">
        <v>519</v>
      </c>
      <c r="D638" s="413" t="s">
        <v>1168</v>
      </c>
      <c r="E638" s="285">
        <v>3</v>
      </c>
      <c r="F638" s="284">
        <v>157.1737</v>
      </c>
      <c r="G638" s="284">
        <v>134.74440000000001</v>
      </c>
      <c r="H638" s="284">
        <v>138.29050000000001</v>
      </c>
      <c r="J638" s="287">
        <v>601</v>
      </c>
      <c r="K638" s="287">
        <v>519</v>
      </c>
      <c r="L638" s="329" t="str">
        <f>D644</f>
        <v>Шумський районний суд Тернопільської області</v>
      </c>
      <c r="M638" s="307">
        <f>E644</f>
        <v>1.8</v>
      </c>
      <c r="N638" s="330">
        <f>F644</f>
        <v>281.73219999999998</v>
      </c>
      <c r="O638" s="330">
        <f>G644</f>
        <v>289.29660000000001</v>
      </c>
      <c r="P638" s="330">
        <f>H644</f>
        <v>224.15600000000001</v>
      </c>
      <c r="R638" s="287"/>
      <c r="S638" s="287"/>
      <c r="T638" s="312"/>
      <c r="U638" s="310"/>
      <c r="V638" s="310"/>
      <c r="W638" s="310"/>
      <c r="X638" s="310"/>
    </row>
    <row r="639" spans="2:24" ht="30" customHeight="1" outlineLevel="1" thickTop="1" x14ac:dyDescent="0.25">
      <c r="B639" s="2">
        <v>602</v>
      </c>
      <c r="C639" s="2">
        <v>520</v>
      </c>
      <c r="D639" s="413" t="s">
        <v>1169</v>
      </c>
      <c r="E639" s="285">
        <v>1.6</v>
      </c>
      <c r="F639" s="284">
        <v>220.71969999999999</v>
      </c>
      <c r="G639" s="284">
        <v>225.8075</v>
      </c>
      <c r="H639" s="284">
        <v>221.4016</v>
      </c>
      <c r="J639" s="302">
        <v>602</v>
      </c>
      <c r="K639" s="302">
        <v>520</v>
      </c>
      <c r="L639" s="303" t="str">
        <f>D631</f>
        <v>Гусятинський районний суд Тернопільської області</v>
      </c>
      <c r="M639" s="300">
        <f>E631</f>
        <v>3</v>
      </c>
      <c r="N639" s="301">
        <f>F631</f>
        <v>352.36250000000001</v>
      </c>
      <c r="O639" s="301">
        <f>G631</f>
        <v>340.5548</v>
      </c>
      <c r="P639" s="301">
        <f>H631</f>
        <v>169.38460000000001</v>
      </c>
      <c r="R639" s="302">
        <v>307</v>
      </c>
      <c r="S639" s="302">
        <v>275</v>
      </c>
      <c r="T639" s="303" t="s">
        <v>349</v>
      </c>
      <c r="U639" s="300">
        <f>M639+M640</f>
        <v>6.5</v>
      </c>
      <c r="V639" s="300">
        <f>N639+N640</f>
        <v>885.35410000000002</v>
      </c>
      <c r="W639" s="300">
        <f>O639+O640</f>
        <v>831.38959999999997</v>
      </c>
      <c r="X639" s="300">
        <f>P639+P640</f>
        <v>425.62530000000004</v>
      </c>
    </row>
    <row r="640" spans="2:24" ht="30.75" customHeight="1" outlineLevel="1" thickBot="1" x14ac:dyDescent="0.3">
      <c r="B640" s="2">
        <v>603</v>
      </c>
      <c r="C640" s="2">
        <v>521</v>
      </c>
      <c r="D640" s="413" t="s">
        <v>1170</v>
      </c>
      <c r="E640" s="285">
        <v>1</v>
      </c>
      <c r="F640" s="284">
        <v>119.46169999999999</v>
      </c>
      <c r="G640" s="284">
        <v>100.2008</v>
      </c>
      <c r="H640" s="284">
        <v>120.3985</v>
      </c>
      <c r="J640" s="287">
        <v>603</v>
      </c>
      <c r="K640" s="287">
        <v>521</v>
      </c>
      <c r="L640" s="329" t="str">
        <f>D641</f>
        <v>Теребовлянський районний суд Тернопільської області</v>
      </c>
      <c r="M640" s="307">
        <f>E641</f>
        <v>3.5</v>
      </c>
      <c r="N640" s="330">
        <f>F641</f>
        <v>532.99159999999995</v>
      </c>
      <c r="O640" s="330">
        <f>G641</f>
        <v>490.83479999999997</v>
      </c>
      <c r="P640" s="330">
        <f>H641</f>
        <v>256.2407</v>
      </c>
      <c r="R640" s="287"/>
      <c r="S640" s="287"/>
      <c r="T640" s="312"/>
      <c r="U640" s="310"/>
      <c r="V640" s="310"/>
      <c r="W640" s="310"/>
      <c r="X640" s="310"/>
    </row>
    <row r="641" spans="2:24" ht="30" customHeight="1" outlineLevel="1" thickTop="1" x14ac:dyDescent="0.25">
      <c r="B641" s="2">
        <v>604</v>
      </c>
      <c r="C641" s="2">
        <v>522</v>
      </c>
      <c r="D641" s="413" t="s">
        <v>1171</v>
      </c>
      <c r="E641" s="285">
        <v>3.5</v>
      </c>
      <c r="F641" s="284">
        <v>532.99159999999995</v>
      </c>
      <c r="G641" s="284">
        <v>490.83479999999997</v>
      </c>
      <c r="H641" s="284">
        <v>256.2407</v>
      </c>
      <c r="J641" s="302">
        <v>604</v>
      </c>
      <c r="K641" s="302">
        <v>522</v>
      </c>
      <c r="L641" s="303" t="str">
        <f>D629</f>
        <v>Борщівський районний суд Тернопільської області</v>
      </c>
      <c r="M641" s="300">
        <f>E629</f>
        <v>3</v>
      </c>
      <c r="N641" s="301">
        <f>F629</f>
        <v>378.33330000000001</v>
      </c>
      <c r="O641" s="301">
        <f>G629</f>
        <v>349.91019999999997</v>
      </c>
      <c r="P641" s="301">
        <f>H629</f>
        <v>164.78039999999999</v>
      </c>
      <c r="R641" s="302">
        <v>308</v>
      </c>
      <c r="S641" s="302">
        <v>276</v>
      </c>
      <c r="T641" s="303" t="s">
        <v>351</v>
      </c>
      <c r="U641" s="300">
        <f>M641+M642+M643</f>
        <v>11</v>
      </c>
      <c r="V641" s="300">
        <f>N641+N642+N643</f>
        <v>1174.7584999999999</v>
      </c>
      <c r="W641" s="300">
        <f>O641+O642+O643</f>
        <v>1082.6907999999999</v>
      </c>
      <c r="X641" s="300">
        <f>P641+P642+P643</f>
        <v>497.91139999999996</v>
      </c>
    </row>
    <row r="642" spans="2:24" ht="30" customHeight="1" outlineLevel="1" x14ac:dyDescent="0.25">
      <c r="B642" s="2">
        <v>605</v>
      </c>
      <c r="C642" s="2">
        <v>523</v>
      </c>
      <c r="D642" s="413" t="s">
        <v>1172</v>
      </c>
      <c r="E642" s="285">
        <v>23</v>
      </c>
      <c r="F642" s="284">
        <v>3705.1603</v>
      </c>
      <c r="G642" s="284">
        <v>3377.1927000000001</v>
      </c>
      <c r="H642" s="284">
        <v>2704.1251000000002</v>
      </c>
      <c r="J642" s="2">
        <v>605</v>
      </c>
      <c r="K642" s="2">
        <v>523</v>
      </c>
      <c r="L642" s="295" t="str">
        <f>D632</f>
        <v>Заліщицький районний суд Тернопільської області</v>
      </c>
      <c r="M642" s="286">
        <f>E632</f>
        <v>3</v>
      </c>
      <c r="N642" s="284">
        <f>F632</f>
        <v>243.69229999999999</v>
      </c>
      <c r="O642" s="284">
        <f>G632</f>
        <v>235.34399999999999</v>
      </c>
      <c r="P642" s="284">
        <f>H632</f>
        <v>72.012799999999999</v>
      </c>
      <c r="R642" s="2"/>
      <c r="S642" s="2"/>
      <c r="T642" s="363"/>
      <c r="U642" s="217"/>
      <c r="V642" s="217"/>
      <c r="W642" s="217"/>
      <c r="X642" s="217"/>
    </row>
    <row r="643" spans="2:24" ht="30.75" customHeight="1" outlineLevel="1" thickBot="1" x14ac:dyDescent="0.3">
      <c r="B643" s="2">
        <v>606</v>
      </c>
      <c r="C643" s="2">
        <v>524</v>
      </c>
      <c r="D643" s="413" t="s">
        <v>1173</v>
      </c>
      <c r="E643" s="285">
        <v>5</v>
      </c>
      <c r="F643" s="284">
        <v>552.73289999999997</v>
      </c>
      <c r="G643" s="284">
        <v>497.4366</v>
      </c>
      <c r="H643" s="284">
        <v>261.1182</v>
      </c>
      <c r="J643" s="287">
        <v>606</v>
      </c>
      <c r="K643" s="287">
        <v>524</v>
      </c>
      <c r="L643" s="329" t="str">
        <f>D643</f>
        <v>Чортківський районний суд Тернопільської області</v>
      </c>
      <c r="M643" s="307">
        <f>E643</f>
        <v>5</v>
      </c>
      <c r="N643" s="330">
        <f>F643</f>
        <v>552.73289999999997</v>
      </c>
      <c r="O643" s="330">
        <f>G643</f>
        <v>497.4366</v>
      </c>
      <c r="P643" s="330">
        <f>H643</f>
        <v>261.1182</v>
      </c>
      <c r="R643" s="287"/>
      <c r="S643" s="287"/>
      <c r="T643" s="406"/>
      <c r="U643" s="310"/>
      <c r="V643" s="310"/>
      <c r="W643" s="310"/>
      <c r="X643" s="310"/>
    </row>
    <row r="644" spans="2:24" ht="31.5" customHeight="1" outlineLevel="1" thickTop="1" thickBot="1" x14ac:dyDescent="0.3">
      <c r="B644" s="396">
        <v>607</v>
      </c>
      <c r="C644" s="396">
        <v>525</v>
      </c>
      <c r="D644" s="414" t="s">
        <v>1174</v>
      </c>
      <c r="E644" s="347">
        <v>1.8</v>
      </c>
      <c r="F644" s="346">
        <v>281.73219999999998</v>
      </c>
      <c r="G644" s="346">
        <v>289.29660000000001</v>
      </c>
      <c r="H644" s="346">
        <v>224.15600000000001</v>
      </c>
      <c r="J644" s="437">
        <v>607</v>
      </c>
      <c r="K644" s="437">
        <v>525</v>
      </c>
      <c r="L644" s="343" t="str">
        <f>D642</f>
        <v>Тернопільський міськрайонний суд Тернопільської області</v>
      </c>
      <c r="M644" s="417">
        <f>E642</f>
        <v>23</v>
      </c>
      <c r="N644" s="418">
        <f>F642</f>
        <v>3705.1603</v>
      </c>
      <c r="O644" s="418">
        <f>G642</f>
        <v>3377.1927000000001</v>
      </c>
      <c r="P644" s="418">
        <f>H642</f>
        <v>2704.1251000000002</v>
      </c>
      <c r="R644" s="437">
        <v>309</v>
      </c>
      <c r="S644" s="437">
        <v>277</v>
      </c>
      <c r="T644" s="343" t="s">
        <v>350</v>
      </c>
      <c r="U644" s="439">
        <f>M644</f>
        <v>23</v>
      </c>
      <c r="V644" s="439">
        <f>N644</f>
        <v>3705.1603</v>
      </c>
      <c r="W644" s="439">
        <f>O644</f>
        <v>3377.1927000000001</v>
      </c>
      <c r="X644" s="439">
        <f>P644</f>
        <v>2704.1251000000002</v>
      </c>
    </row>
    <row r="645" spans="2:24" ht="30.75" customHeight="1" outlineLevel="1" thickTop="1" x14ac:dyDescent="0.25">
      <c r="B645" s="302">
        <v>608</v>
      </c>
      <c r="C645" s="302">
        <v>526</v>
      </c>
      <c r="D645" s="419" t="s">
        <v>1175</v>
      </c>
      <c r="E645" s="350">
        <v>5.8</v>
      </c>
      <c r="F645" s="301">
        <v>753.36720000000003</v>
      </c>
      <c r="G645" s="301">
        <v>646.61220000000003</v>
      </c>
      <c r="H645" s="301">
        <v>360.6225</v>
      </c>
      <c r="J645" s="302">
        <v>608</v>
      </c>
      <c r="K645" s="302">
        <v>526</v>
      </c>
      <c r="L645" s="303" t="str">
        <f>D645</f>
        <v>Балаклійський районний суд Харківської області</v>
      </c>
      <c r="M645" s="300">
        <f>E645</f>
        <v>5.8</v>
      </c>
      <c r="N645" s="301">
        <f>F645</f>
        <v>753.36720000000003</v>
      </c>
      <c r="O645" s="301">
        <f>G645</f>
        <v>646.61220000000003</v>
      </c>
      <c r="P645" s="301">
        <f>H645</f>
        <v>360.6225</v>
      </c>
      <c r="R645" s="302">
        <v>310</v>
      </c>
      <c r="S645" s="302">
        <v>278</v>
      </c>
      <c r="T645" s="303" t="s">
        <v>834</v>
      </c>
      <c r="U645" s="300">
        <f>M645+M646</f>
        <v>10.7</v>
      </c>
      <c r="V645" s="300">
        <f>N645+N646</f>
        <v>1458.4387000000002</v>
      </c>
      <c r="W645" s="300">
        <f>O645+O646</f>
        <v>1319.2501999999999</v>
      </c>
      <c r="X645" s="300">
        <f>P645+P646</f>
        <v>780.21870000000001</v>
      </c>
    </row>
    <row r="646" spans="2:24" ht="15.75" customHeight="1" outlineLevel="1" thickBot="1" x14ac:dyDescent="0.3">
      <c r="B646" s="2">
        <v>609</v>
      </c>
      <c r="C646" s="2">
        <v>527</v>
      </c>
      <c r="D646" s="413" t="s">
        <v>1176</v>
      </c>
      <c r="E646" s="285">
        <v>1</v>
      </c>
      <c r="F646" s="284">
        <v>240.6901</v>
      </c>
      <c r="G646" s="284">
        <v>222.2739</v>
      </c>
      <c r="H646" s="284">
        <v>130.4939</v>
      </c>
      <c r="J646" s="287">
        <v>609</v>
      </c>
      <c r="K646" s="287">
        <v>527</v>
      </c>
      <c r="L646" s="329" t="str">
        <f>D658</f>
        <v>Зміївський районний суд Харківської області</v>
      </c>
      <c r="M646" s="307">
        <f>E658</f>
        <v>4.9000000000000004</v>
      </c>
      <c r="N646" s="330">
        <f>F658</f>
        <v>705.07150000000001</v>
      </c>
      <c r="O646" s="330">
        <f>G658</f>
        <v>672.63800000000003</v>
      </c>
      <c r="P646" s="330">
        <f>H658</f>
        <v>419.59620000000001</v>
      </c>
      <c r="R646" s="287"/>
      <c r="S646" s="287"/>
      <c r="T646" s="312"/>
      <c r="U646" s="310"/>
      <c r="V646" s="310"/>
      <c r="W646" s="310"/>
      <c r="X646" s="310"/>
    </row>
    <row r="647" spans="2:24" ht="30" customHeight="1" outlineLevel="1" thickTop="1" x14ac:dyDescent="0.25">
      <c r="B647" s="2">
        <v>610</v>
      </c>
      <c r="C647" s="2">
        <v>528</v>
      </c>
      <c r="D647" s="413" t="s">
        <v>1177</v>
      </c>
      <c r="E647" s="285">
        <v>3.2</v>
      </c>
      <c r="F647" s="284">
        <v>166.45699999999999</v>
      </c>
      <c r="G647" s="284">
        <v>140.79589999999999</v>
      </c>
      <c r="H647" s="284">
        <v>134.9349</v>
      </c>
      <c r="J647" s="302">
        <v>610</v>
      </c>
      <c r="K647" s="302">
        <v>528</v>
      </c>
      <c r="L647" s="303" t="str">
        <f>D648</f>
        <v>Богодухівський районний суд Харківської області</v>
      </c>
      <c r="M647" s="300">
        <f>E648</f>
        <v>3.5</v>
      </c>
      <c r="N647" s="301">
        <f>F648</f>
        <v>322.38979999999998</v>
      </c>
      <c r="O647" s="301">
        <f>G648</f>
        <v>277.77699999999999</v>
      </c>
      <c r="P647" s="301">
        <f>H648</f>
        <v>296.50479999999999</v>
      </c>
      <c r="R647" s="302">
        <v>311</v>
      </c>
      <c r="S647" s="302">
        <v>279</v>
      </c>
      <c r="T647" s="303" t="s">
        <v>353</v>
      </c>
      <c r="U647" s="300">
        <f>M647+M648</f>
        <v>6</v>
      </c>
      <c r="V647" s="300">
        <f>N647+N648</f>
        <v>569.74180000000001</v>
      </c>
      <c r="W647" s="300">
        <f>O647+O648</f>
        <v>515.91989999999998</v>
      </c>
      <c r="X647" s="300">
        <f>P647+P648</f>
        <v>456.19100000000003</v>
      </c>
    </row>
    <row r="648" spans="2:24" ht="30.75" customHeight="1" outlineLevel="1" thickBot="1" x14ac:dyDescent="0.3">
      <c r="B648" s="2">
        <v>611</v>
      </c>
      <c r="C648" s="2">
        <v>529</v>
      </c>
      <c r="D648" s="413" t="s">
        <v>1178</v>
      </c>
      <c r="E648" s="285">
        <v>3.5</v>
      </c>
      <c r="F648" s="284">
        <v>322.38979999999998</v>
      </c>
      <c r="G648" s="284">
        <v>277.77699999999999</v>
      </c>
      <c r="H648" s="284">
        <v>296.50479999999999</v>
      </c>
      <c r="J648" s="287">
        <v>611</v>
      </c>
      <c r="K648" s="287">
        <v>529</v>
      </c>
      <c r="L648" s="329" t="str">
        <f>D666</f>
        <v>Краснокутський районний суд Харківської області</v>
      </c>
      <c r="M648" s="307">
        <f>E666</f>
        <v>2.5</v>
      </c>
      <c r="N648" s="330">
        <f>F666</f>
        <v>247.352</v>
      </c>
      <c r="O648" s="330">
        <f>G666</f>
        <v>238.1429</v>
      </c>
      <c r="P648" s="330">
        <f>H666</f>
        <v>159.68620000000001</v>
      </c>
      <c r="R648" s="287"/>
      <c r="S648" s="287"/>
      <c r="T648" s="312"/>
      <c r="U648" s="310"/>
      <c r="V648" s="310"/>
      <c r="W648" s="310"/>
      <c r="X648" s="310"/>
    </row>
    <row r="649" spans="2:24" ht="15" customHeight="1" outlineLevel="1" thickTop="1" x14ac:dyDescent="0.25">
      <c r="B649" s="2">
        <v>612</v>
      </c>
      <c r="C649" s="2">
        <v>530</v>
      </c>
      <c r="D649" s="413" t="s">
        <v>1179</v>
      </c>
      <c r="E649" s="285">
        <v>1</v>
      </c>
      <c r="F649" s="284">
        <v>165.5086</v>
      </c>
      <c r="G649" s="284">
        <v>161.51079999999999</v>
      </c>
      <c r="H649" s="284">
        <v>93.123500000000007</v>
      </c>
      <c r="J649" s="302">
        <v>612</v>
      </c>
      <c r="K649" s="302">
        <v>530</v>
      </c>
      <c r="L649" s="303" t="str">
        <f>D650</f>
        <v>Валківський районний суд Харківської області</v>
      </c>
      <c r="M649" s="300">
        <f>E650</f>
        <v>2.8</v>
      </c>
      <c r="N649" s="301">
        <f>F650</f>
        <v>291.77850000000001</v>
      </c>
      <c r="O649" s="301">
        <f>G650</f>
        <v>283.42779999999999</v>
      </c>
      <c r="P649" s="301">
        <f>H650</f>
        <v>170.45169999999999</v>
      </c>
      <c r="R649" s="302">
        <v>312</v>
      </c>
      <c r="S649" s="302">
        <v>280</v>
      </c>
      <c r="T649" s="303" t="s">
        <v>837</v>
      </c>
      <c r="U649" s="300">
        <f>M649+M650+M651</f>
        <v>8.8000000000000007</v>
      </c>
      <c r="V649" s="300">
        <f>N649+N650+N651</f>
        <v>645.08000000000004</v>
      </c>
      <c r="W649" s="300">
        <f>O649+O650+O651</f>
        <v>580.86329999999998</v>
      </c>
      <c r="X649" s="300">
        <f>P649+P650+P651</f>
        <v>712.21260000000007</v>
      </c>
    </row>
    <row r="650" spans="2:24" ht="15" customHeight="1" outlineLevel="1" x14ac:dyDescent="0.25">
      <c r="B650" s="2">
        <v>613</v>
      </c>
      <c r="C650" s="2">
        <v>531</v>
      </c>
      <c r="D650" s="413" t="s">
        <v>1180</v>
      </c>
      <c r="E650" s="285">
        <v>2.8</v>
      </c>
      <c r="F650" s="284">
        <v>291.77850000000001</v>
      </c>
      <c r="G650" s="284">
        <v>283.42779999999999</v>
      </c>
      <c r="H650" s="284">
        <v>170.45169999999999</v>
      </c>
      <c r="J650" s="2">
        <v>613</v>
      </c>
      <c r="K650" s="2">
        <v>531</v>
      </c>
      <c r="L650" s="295" t="str">
        <f>D663</f>
        <v>Коломацький районний суд Харківської області</v>
      </c>
      <c r="M650" s="286">
        <f>E663</f>
        <v>3</v>
      </c>
      <c r="N650" s="284">
        <f>F663</f>
        <v>72.283000000000001</v>
      </c>
      <c r="O650" s="284">
        <f>G663</f>
        <v>64.815899999999999</v>
      </c>
      <c r="P650" s="284">
        <f>H663</f>
        <v>90.224100000000007</v>
      </c>
      <c r="R650" s="2"/>
      <c r="S650" s="2"/>
      <c r="T650" s="363"/>
      <c r="U650" s="217"/>
      <c r="V650" s="217"/>
      <c r="W650" s="217"/>
      <c r="X650" s="217"/>
    </row>
    <row r="651" spans="2:24" ht="30.75" customHeight="1" outlineLevel="1" thickBot="1" x14ac:dyDescent="0.3">
      <c r="B651" s="2">
        <v>614</v>
      </c>
      <c r="C651" s="2">
        <v>532</v>
      </c>
      <c r="D651" s="413" t="s">
        <v>1181</v>
      </c>
      <c r="E651" s="285">
        <v>1.4</v>
      </c>
      <c r="F651" s="284">
        <v>144.02969999999999</v>
      </c>
      <c r="G651" s="284">
        <v>103.8039</v>
      </c>
      <c r="H651" s="284">
        <v>235.7182</v>
      </c>
      <c r="J651" s="287">
        <v>614</v>
      </c>
      <c r="K651" s="287">
        <v>532</v>
      </c>
      <c r="L651" s="329" t="str">
        <f>D672</f>
        <v>Нововодолазький районний суд Харківської області</v>
      </c>
      <c r="M651" s="307">
        <f>E672</f>
        <v>3</v>
      </c>
      <c r="N651" s="330">
        <f>F672</f>
        <v>281.01850000000002</v>
      </c>
      <c r="O651" s="330">
        <f>G672</f>
        <v>232.61959999999999</v>
      </c>
      <c r="P651" s="330">
        <f>H672</f>
        <v>451.53680000000003</v>
      </c>
      <c r="R651" s="287"/>
      <c r="S651" s="287"/>
      <c r="T651" s="406"/>
      <c r="U651" s="310"/>
      <c r="V651" s="310"/>
      <c r="W651" s="310"/>
      <c r="X651" s="310"/>
    </row>
    <row r="652" spans="2:24" ht="30.75" customHeight="1" outlineLevel="1" thickTop="1" x14ac:dyDescent="0.25">
      <c r="B652" s="2">
        <v>615</v>
      </c>
      <c r="C652" s="2">
        <v>533</v>
      </c>
      <c r="D652" s="413" t="s">
        <v>1182</v>
      </c>
      <c r="E652" s="285">
        <v>2.5</v>
      </c>
      <c r="F652" s="284">
        <v>488.4624</v>
      </c>
      <c r="G652" s="284">
        <v>444.91059999999999</v>
      </c>
      <c r="H652" s="284">
        <v>536.07360000000006</v>
      </c>
      <c r="J652" s="302">
        <v>615</v>
      </c>
      <c r="K652" s="302">
        <v>533</v>
      </c>
      <c r="L652" s="356" t="str">
        <f t="shared" ref="L652:P653" si="170">D651</f>
        <v>Великобурлуцький районний суд Харківської області</v>
      </c>
      <c r="M652" s="300">
        <f t="shared" si="170"/>
        <v>1.4</v>
      </c>
      <c r="N652" s="301">
        <f t="shared" si="170"/>
        <v>144.02969999999999</v>
      </c>
      <c r="O652" s="301">
        <f t="shared" si="170"/>
        <v>103.8039</v>
      </c>
      <c r="P652" s="301">
        <f t="shared" si="170"/>
        <v>235.7182</v>
      </c>
      <c r="R652" s="302">
        <v>313</v>
      </c>
      <c r="S652" s="302">
        <v>281</v>
      </c>
      <c r="T652" s="356" t="s">
        <v>839</v>
      </c>
      <c r="U652" s="305">
        <f>M652+M653</f>
        <v>3.9</v>
      </c>
      <c r="V652" s="305">
        <f>N652+N653</f>
        <v>632.49209999999994</v>
      </c>
      <c r="W652" s="305">
        <f>O652+O653</f>
        <v>548.71450000000004</v>
      </c>
      <c r="X652" s="305">
        <f>P652+P653</f>
        <v>771.79180000000008</v>
      </c>
    </row>
    <row r="653" spans="2:24" ht="15.75" customHeight="1" outlineLevel="1" thickBot="1" x14ac:dyDescent="0.3">
      <c r="B653" s="2">
        <v>616</v>
      </c>
      <c r="C653" s="2">
        <v>534</v>
      </c>
      <c r="D653" s="413" t="s">
        <v>1183</v>
      </c>
      <c r="E653" s="285">
        <v>2</v>
      </c>
      <c r="F653" s="284">
        <v>206.4564</v>
      </c>
      <c r="G653" s="284">
        <v>205.61500000000001</v>
      </c>
      <c r="H653" s="284">
        <v>73.2988</v>
      </c>
      <c r="J653" s="287">
        <v>616</v>
      </c>
      <c r="K653" s="287">
        <v>534</v>
      </c>
      <c r="L653" s="329" t="str">
        <f t="shared" si="170"/>
        <v>Вовчанський районний суд Харківської області</v>
      </c>
      <c r="M653" s="307">
        <f t="shared" si="170"/>
        <v>2.5</v>
      </c>
      <c r="N653" s="330">
        <f t="shared" si="170"/>
        <v>488.4624</v>
      </c>
      <c r="O653" s="330">
        <f t="shared" si="170"/>
        <v>444.91059999999999</v>
      </c>
      <c r="P653" s="330">
        <f t="shared" si="170"/>
        <v>536.07360000000006</v>
      </c>
      <c r="R653" s="287"/>
      <c r="S653" s="287"/>
      <c r="T653" s="312"/>
      <c r="U653" s="310"/>
      <c r="V653" s="310"/>
      <c r="W653" s="310"/>
      <c r="X653" s="310"/>
    </row>
    <row r="654" spans="2:24" ht="30" customHeight="1" outlineLevel="1" thickTop="1" x14ac:dyDescent="0.25">
      <c r="B654" s="2">
        <v>617</v>
      </c>
      <c r="C654" s="2">
        <v>535</v>
      </c>
      <c r="D654" s="413" t="s">
        <v>1184</v>
      </c>
      <c r="E654" s="285">
        <v>9</v>
      </c>
      <c r="F654" s="284">
        <v>1086.1325999999999</v>
      </c>
      <c r="G654" s="284">
        <v>1026.3105</v>
      </c>
      <c r="H654" s="284">
        <v>477.83479999999997</v>
      </c>
      <c r="J654" s="302">
        <v>617</v>
      </c>
      <c r="K654" s="302">
        <v>535</v>
      </c>
      <c r="L654" s="303" t="str">
        <f>D654</f>
        <v>Дергачівський районний суд Харківської області</v>
      </c>
      <c r="M654" s="300">
        <f>E654</f>
        <v>9</v>
      </c>
      <c r="N654" s="301">
        <f>F654</f>
        <v>1086.1325999999999</v>
      </c>
      <c r="O654" s="301">
        <f>G654</f>
        <v>1026.3105</v>
      </c>
      <c r="P654" s="301">
        <f>H654</f>
        <v>477.83479999999997</v>
      </c>
      <c r="R654" s="302">
        <v>314</v>
      </c>
      <c r="S654" s="302">
        <v>282</v>
      </c>
      <c r="T654" s="303" t="s">
        <v>841</v>
      </c>
      <c r="U654" s="300">
        <f>M654+M655</f>
        <v>11.4</v>
      </c>
      <c r="V654" s="300">
        <f>N654+N655</f>
        <v>1324.1978999999999</v>
      </c>
      <c r="W654" s="300">
        <f>O654+O655</f>
        <v>1281.3584000000001</v>
      </c>
      <c r="X654" s="300">
        <f>P654+P655</f>
        <v>681.27509999999995</v>
      </c>
    </row>
    <row r="655" spans="2:24" ht="15.75" customHeight="1" outlineLevel="1" thickBot="1" x14ac:dyDescent="0.3">
      <c r="B655" s="2">
        <v>618</v>
      </c>
      <c r="C655" s="2">
        <v>536</v>
      </c>
      <c r="D655" s="413" t="s">
        <v>1185</v>
      </c>
      <c r="E655" s="285">
        <v>13.5</v>
      </c>
      <c r="F655" s="284">
        <v>3715.3951999999999</v>
      </c>
      <c r="G655" s="284">
        <v>3182.4090999999999</v>
      </c>
      <c r="H655" s="284">
        <v>3216.2302</v>
      </c>
      <c r="J655" s="287">
        <v>618</v>
      </c>
      <c r="K655" s="287">
        <v>536</v>
      </c>
      <c r="L655" s="329" t="str">
        <f>D659</f>
        <v>Золочівський районний суд Харківської області</v>
      </c>
      <c r="M655" s="307">
        <f>E659</f>
        <v>2.4</v>
      </c>
      <c r="N655" s="330">
        <f>F659</f>
        <v>238.06530000000001</v>
      </c>
      <c r="O655" s="330">
        <f>G659</f>
        <v>255.0479</v>
      </c>
      <c r="P655" s="330">
        <f>H659</f>
        <v>203.44030000000001</v>
      </c>
      <c r="R655" s="287"/>
      <c r="S655" s="287"/>
      <c r="T655" s="312"/>
      <c r="U655" s="310"/>
      <c r="V655" s="310"/>
      <c r="W655" s="310"/>
      <c r="X655" s="310"/>
    </row>
    <row r="656" spans="2:24" ht="30.75" customHeight="1" outlineLevel="1" thickTop="1" x14ac:dyDescent="0.25">
      <c r="B656" s="2">
        <v>619</v>
      </c>
      <c r="C656" s="2">
        <v>537</v>
      </c>
      <c r="D656" s="413" t="s">
        <v>1186</v>
      </c>
      <c r="E656" s="285">
        <v>10</v>
      </c>
      <c r="F656" s="284">
        <v>2122.2453999999998</v>
      </c>
      <c r="G656" s="284">
        <v>1983.7663</v>
      </c>
      <c r="H656" s="284">
        <v>907.29729999999995</v>
      </c>
      <c r="J656" s="302">
        <v>619</v>
      </c>
      <c r="K656" s="302">
        <v>537</v>
      </c>
      <c r="L656" s="356" t="str">
        <f>D646</f>
        <v>Барвінківський районний суд Харківської області</v>
      </c>
      <c r="M656" s="300">
        <f>E646</f>
        <v>1</v>
      </c>
      <c r="N656" s="301">
        <f>F646</f>
        <v>240.6901</v>
      </c>
      <c r="O656" s="301">
        <f>G646</f>
        <v>222.2739</v>
      </c>
      <c r="P656" s="301">
        <f>H646</f>
        <v>130.4939</v>
      </c>
      <c r="R656" s="302">
        <v>315</v>
      </c>
      <c r="S656" s="302">
        <v>283</v>
      </c>
      <c r="T656" s="299" t="s">
        <v>843</v>
      </c>
      <c r="U656" s="305">
        <f>M656+M657+M658</f>
        <v>7</v>
      </c>
      <c r="V656" s="305">
        <f>N656+N657+N658</f>
        <v>1437.3429999999998</v>
      </c>
      <c r="W656" s="305">
        <f>O656+O657+O658</f>
        <v>1315.8842999999999</v>
      </c>
      <c r="X656" s="305">
        <f>P656+P657+P658</f>
        <v>859.00289999999995</v>
      </c>
    </row>
    <row r="657" spans="2:24" ht="15" customHeight="1" outlineLevel="1" x14ac:dyDescent="0.25">
      <c r="B657" s="2">
        <v>620</v>
      </c>
      <c r="C657" s="2">
        <v>538</v>
      </c>
      <c r="D657" s="413" t="s">
        <v>1187</v>
      </c>
      <c r="E657" s="285">
        <v>1</v>
      </c>
      <c r="F657" s="284">
        <v>185.08609999999999</v>
      </c>
      <c r="G657" s="284">
        <v>124.0998</v>
      </c>
      <c r="H657" s="284">
        <v>156.3596</v>
      </c>
      <c r="J657" s="2">
        <v>620</v>
      </c>
      <c r="K657" s="2">
        <v>538</v>
      </c>
      <c r="L657" s="295" t="str">
        <f>D649</f>
        <v>Борівський районний суд Харківської області</v>
      </c>
      <c r="M657" s="286">
        <f>E649</f>
        <v>1</v>
      </c>
      <c r="N657" s="284">
        <f>F649</f>
        <v>165.5086</v>
      </c>
      <c r="O657" s="284">
        <f>G649</f>
        <v>161.51079999999999</v>
      </c>
      <c r="P657" s="284">
        <f>H649</f>
        <v>93.123500000000007</v>
      </c>
      <c r="R657" s="2"/>
      <c r="S657" s="2"/>
      <c r="T657" s="363"/>
      <c r="U657" s="217"/>
      <c r="V657" s="217"/>
      <c r="W657" s="217"/>
      <c r="X657" s="217"/>
    </row>
    <row r="658" spans="2:24" ht="30.75" customHeight="1" outlineLevel="1" thickBot="1" x14ac:dyDescent="0.3">
      <c r="B658" s="2">
        <v>621</v>
      </c>
      <c r="C658" s="2">
        <v>539</v>
      </c>
      <c r="D658" s="413" t="s">
        <v>1188</v>
      </c>
      <c r="E658" s="285">
        <v>4.9000000000000004</v>
      </c>
      <c r="F658" s="284">
        <v>705.07150000000001</v>
      </c>
      <c r="G658" s="284">
        <v>672.63800000000003</v>
      </c>
      <c r="H658" s="284">
        <v>419.59620000000001</v>
      </c>
      <c r="J658" s="287">
        <v>621</v>
      </c>
      <c r="K658" s="287">
        <v>539</v>
      </c>
      <c r="L658" s="329" t="str">
        <f>D660</f>
        <v>Ізюмський міськрайонний суд Харківської області</v>
      </c>
      <c r="M658" s="307">
        <f>E660</f>
        <v>5</v>
      </c>
      <c r="N658" s="330">
        <f>F660</f>
        <v>1031.1442999999999</v>
      </c>
      <c r="O658" s="330">
        <f>G660</f>
        <v>932.09960000000001</v>
      </c>
      <c r="P658" s="330">
        <f>H660</f>
        <v>635.38549999999998</v>
      </c>
      <c r="R658" s="287"/>
      <c r="S658" s="287"/>
      <c r="T658" s="406"/>
      <c r="U658" s="310"/>
      <c r="V658" s="310"/>
      <c r="W658" s="310"/>
      <c r="X658" s="310"/>
    </row>
    <row r="659" spans="2:24" ht="30" customHeight="1" outlineLevel="1" thickTop="1" x14ac:dyDescent="0.25">
      <c r="B659" s="2">
        <v>622</v>
      </c>
      <c r="C659" s="2">
        <v>540</v>
      </c>
      <c r="D659" s="413" t="s">
        <v>1189</v>
      </c>
      <c r="E659" s="285">
        <v>2.4</v>
      </c>
      <c r="F659" s="284">
        <v>238.06530000000001</v>
      </c>
      <c r="G659" s="284">
        <v>255.0479</v>
      </c>
      <c r="H659" s="284">
        <v>203.44030000000001</v>
      </c>
      <c r="J659" s="302">
        <v>622</v>
      </c>
      <c r="K659" s="302">
        <v>540</v>
      </c>
      <c r="L659" s="303" t="str">
        <f>D657</f>
        <v>Зачепилівський районний суд Харківської області</v>
      </c>
      <c r="M659" s="300">
        <f>E657</f>
        <v>1</v>
      </c>
      <c r="N659" s="301">
        <f>F657</f>
        <v>185.08609999999999</v>
      </c>
      <c r="O659" s="301">
        <f>G657</f>
        <v>124.0998</v>
      </c>
      <c r="P659" s="301">
        <f>H657</f>
        <v>156.3596</v>
      </c>
      <c r="R659" s="302">
        <v>316</v>
      </c>
      <c r="S659" s="302">
        <v>284</v>
      </c>
      <c r="T659" s="303" t="s">
        <v>845</v>
      </c>
      <c r="U659" s="300">
        <f>M659+M660+M661+M662</f>
        <v>8.6</v>
      </c>
      <c r="V659" s="300">
        <f>N659+N660+N661+N662</f>
        <v>1485.7057</v>
      </c>
      <c r="W659" s="300">
        <f>O659+O660+O661+O662</f>
        <v>1194.7583</v>
      </c>
      <c r="X659" s="300">
        <f>P659+P660+P661+P662</f>
        <v>1318.4996000000001</v>
      </c>
    </row>
    <row r="660" spans="2:24" ht="15" customHeight="1" outlineLevel="1" x14ac:dyDescent="0.25">
      <c r="B660" s="2">
        <v>623</v>
      </c>
      <c r="C660" s="2">
        <v>541</v>
      </c>
      <c r="D660" s="413" t="s">
        <v>1190</v>
      </c>
      <c r="E660" s="285">
        <v>5</v>
      </c>
      <c r="F660" s="284">
        <v>1031.1442999999999</v>
      </c>
      <c r="G660" s="284">
        <v>932.09960000000001</v>
      </c>
      <c r="H660" s="284">
        <v>635.38549999999998</v>
      </c>
      <c r="J660" s="2">
        <v>623</v>
      </c>
      <c r="K660" s="2">
        <v>541</v>
      </c>
      <c r="L660" s="295" t="str">
        <f>D661</f>
        <v>Кегичівський районний суд Харківської області</v>
      </c>
      <c r="M660" s="286">
        <f>E661</f>
        <v>1.5</v>
      </c>
      <c r="N660" s="284">
        <f>F661</f>
        <v>209.60839999999999</v>
      </c>
      <c r="O660" s="284">
        <f>G661</f>
        <v>177.77619999999999</v>
      </c>
      <c r="P660" s="284">
        <f>H661</f>
        <v>334.06420000000003</v>
      </c>
      <c r="R660" s="2"/>
      <c r="S660" s="2"/>
      <c r="T660" s="363"/>
      <c r="U660" s="217"/>
      <c r="V660" s="217"/>
      <c r="W660" s="217"/>
      <c r="X660" s="217"/>
    </row>
    <row r="661" spans="2:24" ht="30" customHeight="1" outlineLevel="1" x14ac:dyDescent="0.25">
      <c r="B661" s="2">
        <v>624</v>
      </c>
      <c r="C661" s="2">
        <v>542</v>
      </c>
      <c r="D661" s="413" t="s">
        <v>1191</v>
      </c>
      <c r="E661" s="285">
        <v>1.5</v>
      </c>
      <c r="F661" s="284">
        <v>209.60839999999999</v>
      </c>
      <c r="G661" s="284">
        <v>177.77619999999999</v>
      </c>
      <c r="H661" s="284">
        <v>334.06420000000003</v>
      </c>
      <c r="J661" s="2">
        <v>624</v>
      </c>
      <c r="K661" s="2">
        <v>542</v>
      </c>
      <c r="L661" s="295" t="str">
        <f>D665</f>
        <v>Красноградський районний суд Харківської області</v>
      </c>
      <c r="M661" s="286">
        <f>E665</f>
        <v>4</v>
      </c>
      <c r="N661" s="284">
        <f>F665</f>
        <v>808.58339999999998</v>
      </c>
      <c r="O661" s="284">
        <f>G665</f>
        <v>636.88499999999999</v>
      </c>
      <c r="P661" s="284">
        <f>H665</f>
        <v>459.69369999999998</v>
      </c>
      <c r="R661" s="2"/>
      <c r="S661" s="2"/>
      <c r="T661" s="363"/>
      <c r="U661" s="217"/>
      <c r="V661" s="217"/>
      <c r="W661" s="217"/>
      <c r="X661" s="217"/>
    </row>
    <row r="662" spans="2:24" ht="30.75" customHeight="1" outlineLevel="1" thickBot="1" x14ac:dyDescent="0.3">
      <c r="B662" s="2">
        <v>625</v>
      </c>
      <c r="C662" s="2">
        <v>543</v>
      </c>
      <c r="D662" s="413" t="s">
        <v>1192</v>
      </c>
      <c r="E662" s="285">
        <v>13.4</v>
      </c>
      <c r="F662" s="284">
        <v>3744.3249999999998</v>
      </c>
      <c r="G662" s="284">
        <v>3445.3854000000001</v>
      </c>
      <c r="H662" s="284">
        <v>2027.9299000000001</v>
      </c>
      <c r="J662" s="287">
        <v>625</v>
      </c>
      <c r="K662" s="287">
        <v>543</v>
      </c>
      <c r="L662" s="329" t="str">
        <f>D676</f>
        <v>Сахновщинський районний суд Харківської області</v>
      </c>
      <c r="M662" s="307">
        <f>E676</f>
        <v>2.1</v>
      </c>
      <c r="N662" s="330">
        <f>F676</f>
        <v>282.42779999999999</v>
      </c>
      <c r="O662" s="330">
        <f>G676</f>
        <v>255.9973</v>
      </c>
      <c r="P662" s="330">
        <f>H676</f>
        <v>368.38209999999998</v>
      </c>
      <c r="R662" s="287"/>
      <c r="S662" s="287"/>
      <c r="T662" s="406"/>
      <c r="U662" s="310"/>
      <c r="V662" s="310"/>
      <c r="W662" s="310"/>
      <c r="X662" s="310"/>
    </row>
    <row r="663" spans="2:24" ht="30" customHeight="1" outlineLevel="1" thickTop="1" x14ac:dyDescent="0.25">
      <c r="B663" s="2">
        <v>626</v>
      </c>
      <c r="C663" s="2">
        <v>544</v>
      </c>
      <c r="D663" s="413" t="s">
        <v>1193</v>
      </c>
      <c r="E663" s="285">
        <v>3</v>
      </c>
      <c r="F663" s="284">
        <v>72.283000000000001</v>
      </c>
      <c r="G663" s="284">
        <v>64.815899999999999</v>
      </c>
      <c r="H663" s="284">
        <v>90.224100000000007</v>
      </c>
      <c r="J663" s="302">
        <v>626</v>
      </c>
      <c r="K663" s="302">
        <v>544</v>
      </c>
      <c r="L663" s="303" t="str">
        <f>D653</f>
        <v>Дворічанський районний суд Харківської області</v>
      </c>
      <c r="M663" s="300">
        <f>E653</f>
        <v>2</v>
      </c>
      <c r="N663" s="301">
        <f>F653</f>
        <v>206.4564</v>
      </c>
      <c r="O663" s="301">
        <f>G653</f>
        <v>205.61500000000001</v>
      </c>
      <c r="P663" s="301">
        <f>H653</f>
        <v>73.2988</v>
      </c>
      <c r="R663" s="302">
        <v>317</v>
      </c>
      <c r="S663" s="302">
        <v>285</v>
      </c>
      <c r="T663" s="303" t="s">
        <v>847</v>
      </c>
      <c r="U663" s="300">
        <f>M663+M664+M665</f>
        <v>12.899999999999999</v>
      </c>
      <c r="V663" s="300">
        <f>N663+N664+N665</f>
        <v>1169.9494</v>
      </c>
      <c r="W663" s="300">
        <f>O663+O664+O665</f>
        <v>1059.3648000000001</v>
      </c>
      <c r="X663" s="300">
        <f>P663+P664+P665</f>
        <v>656.47849999999994</v>
      </c>
    </row>
    <row r="664" spans="2:24" ht="30" customHeight="1" outlineLevel="1" x14ac:dyDescent="0.25">
      <c r="B664" s="2">
        <v>627</v>
      </c>
      <c r="C664" s="2">
        <v>545</v>
      </c>
      <c r="D664" s="413" t="s">
        <v>1194</v>
      </c>
      <c r="E664" s="285">
        <v>12.3</v>
      </c>
      <c r="F664" s="284">
        <v>2728.4875999999999</v>
      </c>
      <c r="G664" s="284">
        <v>2469.4020999999998</v>
      </c>
      <c r="H664" s="284">
        <v>1331.8263999999999</v>
      </c>
      <c r="J664" s="2">
        <v>627</v>
      </c>
      <c r="K664" s="2">
        <v>545</v>
      </c>
      <c r="L664" s="295" t="str">
        <f>D667</f>
        <v>Куп’янський міськрайонний суд Харківської області</v>
      </c>
      <c r="M664" s="286">
        <f>E667</f>
        <v>8.6</v>
      </c>
      <c r="N664" s="284">
        <f>F667</f>
        <v>762.22540000000004</v>
      </c>
      <c r="O664" s="284">
        <f>G667</f>
        <v>677.42989999999998</v>
      </c>
      <c r="P664" s="284">
        <f>H667</f>
        <v>476.33440000000002</v>
      </c>
      <c r="R664" s="2"/>
      <c r="S664" s="2"/>
      <c r="T664" s="363"/>
      <c r="U664" s="217"/>
      <c r="V664" s="217"/>
      <c r="W664" s="217"/>
      <c r="X664" s="217"/>
    </row>
    <row r="665" spans="2:24" ht="30.75" customHeight="1" outlineLevel="1" thickBot="1" x14ac:dyDescent="0.3">
      <c r="B665" s="2">
        <v>628</v>
      </c>
      <c r="C665" s="2">
        <v>546</v>
      </c>
      <c r="D665" s="413" t="s">
        <v>1195</v>
      </c>
      <c r="E665" s="285">
        <v>4</v>
      </c>
      <c r="F665" s="284">
        <v>808.58339999999998</v>
      </c>
      <c r="G665" s="284">
        <v>636.88499999999999</v>
      </c>
      <c r="H665" s="284">
        <v>459.69369999999998</v>
      </c>
      <c r="J665" s="287">
        <v>628</v>
      </c>
      <c r="K665" s="287">
        <v>546</v>
      </c>
      <c r="L665" s="329" t="str">
        <f>D681</f>
        <v>Шевченківський районний суд Харківської області</v>
      </c>
      <c r="M665" s="307">
        <f>E681</f>
        <v>2.2999999999999998</v>
      </c>
      <c r="N665" s="330">
        <f>F681</f>
        <v>201.26759999999999</v>
      </c>
      <c r="O665" s="330">
        <f>G681</f>
        <v>176.31989999999999</v>
      </c>
      <c r="P665" s="330">
        <f>H681</f>
        <v>106.84529999999999</v>
      </c>
      <c r="R665" s="287"/>
      <c r="S665" s="287"/>
      <c r="T665" s="406"/>
      <c r="U665" s="310"/>
      <c r="V665" s="310"/>
      <c r="W665" s="310"/>
      <c r="X665" s="310"/>
    </row>
    <row r="666" spans="2:24" ht="30" customHeight="1" outlineLevel="1" thickTop="1" x14ac:dyDescent="0.25">
      <c r="B666" s="2">
        <v>629</v>
      </c>
      <c r="C666" s="2">
        <v>547</v>
      </c>
      <c r="D666" s="413" t="s">
        <v>1196</v>
      </c>
      <c r="E666" s="285">
        <v>2.5</v>
      </c>
      <c r="F666" s="284">
        <v>247.352</v>
      </c>
      <c r="G666" s="284">
        <v>238.1429</v>
      </c>
      <c r="H666" s="284">
        <v>159.68620000000001</v>
      </c>
      <c r="J666" s="302">
        <v>629</v>
      </c>
      <c r="K666" s="302">
        <v>547</v>
      </c>
      <c r="L666" s="303" t="str">
        <f>D647</f>
        <v>Близнюківський районний суд Харківської області</v>
      </c>
      <c r="M666" s="300">
        <f>E647</f>
        <v>3.2</v>
      </c>
      <c r="N666" s="301">
        <f>F647</f>
        <v>166.45699999999999</v>
      </c>
      <c r="O666" s="301">
        <f>G647</f>
        <v>140.79589999999999</v>
      </c>
      <c r="P666" s="301">
        <f>H647</f>
        <v>134.9349</v>
      </c>
      <c r="R666" s="302">
        <v>318</v>
      </c>
      <c r="S666" s="302">
        <v>286</v>
      </c>
      <c r="T666" s="303" t="s">
        <v>849</v>
      </c>
      <c r="U666" s="300">
        <f>M666+M667</f>
        <v>9.4</v>
      </c>
      <c r="V666" s="300">
        <f>N666+N667</f>
        <v>1454.0414000000001</v>
      </c>
      <c r="W666" s="300">
        <f>O666+O667</f>
        <v>1331.6542000000002</v>
      </c>
      <c r="X666" s="300">
        <f>P666+P667</f>
        <v>875.03629999999998</v>
      </c>
    </row>
    <row r="667" spans="2:24" ht="30.75" customHeight="1" outlineLevel="1" thickBot="1" x14ac:dyDescent="0.3">
      <c r="B667" s="2">
        <v>630</v>
      </c>
      <c r="C667" s="2">
        <v>548</v>
      </c>
      <c r="D667" s="413" t="s">
        <v>1197</v>
      </c>
      <c r="E667" s="285">
        <v>8.6</v>
      </c>
      <c r="F667" s="284">
        <v>762.22540000000004</v>
      </c>
      <c r="G667" s="284">
        <v>677.42989999999998</v>
      </c>
      <c r="H667" s="284">
        <v>476.33440000000002</v>
      </c>
      <c r="J667" s="287">
        <v>630</v>
      </c>
      <c r="K667" s="287">
        <v>548</v>
      </c>
      <c r="L667" s="329" t="str">
        <f t="shared" ref="L667:P668" si="171">D669</f>
        <v>Лозівський міськрайонний суд Харківської області</v>
      </c>
      <c r="M667" s="307">
        <f t="shared" si="171"/>
        <v>6.2</v>
      </c>
      <c r="N667" s="330">
        <f t="shared" si="171"/>
        <v>1287.5844</v>
      </c>
      <c r="O667" s="330">
        <f t="shared" si="171"/>
        <v>1190.8583000000001</v>
      </c>
      <c r="P667" s="330">
        <f t="shared" si="171"/>
        <v>740.10140000000001</v>
      </c>
      <c r="R667" s="287"/>
      <c r="S667" s="287"/>
      <c r="T667" s="312"/>
      <c r="U667" s="310"/>
      <c r="V667" s="310"/>
      <c r="W667" s="310"/>
      <c r="X667" s="310"/>
    </row>
    <row r="668" spans="2:24" ht="15" customHeight="1" outlineLevel="1" thickTop="1" x14ac:dyDescent="0.25">
      <c r="B668" s="2">
        <v>631</v>
      </c>
      <c r="C668" s="2">
        <v>549</v>
      </c>
      <c r="D668" s="413" t="s">
        <v>1198</v>
      </c>
      <c r="E668" s="285">
        <v>9.6</v>
      </c>
      <c r="F668" s="284">
        <v>1836.5787</v>
      </c>
      <c r="G668" s="284">
        <v>1595.8987</v>
      </c>
      <c r="H668" s="284">
        <v>1111.8137999999999</v>
      </c>
      <c r="J668" s="302">
        <v>631</v>
      </c>
      <c r="K668" s="302">
        <v>549</v>
      </c>
      <c r="L668" s="385" t="str">
        <f t="shared" si="171"/>
        <v>Люботинський міський суд Харківської області</v>
      </c>
      <c r="M668" s="300">
        <f t="shared" si="171"/>
        <v>3</v>
      </c>
      <c r="N668" s="301">
        <f t="shared" si="171"/>
        <v>159.21960000000001</v>
      </c>
      <c r="O668" s="301">
        <f t="shared" si="171"/>
        <v>164.24539999999999</v>
      </c>
      <c r="P668" s="301">
        <f t="shared" si="171"/>
        <v>72.928600000000003</v>
      </c>
      <c r="R668" s="302">
        <v>319</v>
      </c>
      <c r="S668" s="302">
        <v>287</v>
      </c>
      <c r="T668" s="303" t="s">
        <v>851</v>
      </c>
      <c r="U668" s="300">
        <f>M668+M669</f>
        <v>10.1</v>
      </c>
      <c r="V668" s="300">
        <f>N668+N669</f>
        <v>1820.2953000000002</v>
      </c>
      <c r="W668" s="300">
        <f>O668+O669</f>
        <v>1507.9762000000001</v>
      </c>
      <c r="X668" s="300">
        <f>P668+P669</f>
        <v>1936.9857</v>
      </c>
    </row>
    <row r="669" spans="2:24" ht="15.75" customHeight="1" outlineLevel="1" thickBot="1" x14ac:dyDescent="0.3">
      <c r="B669" s="2">
        <v>632</v>
      </c>
      <c r="C669" s="2">
        <v>550</v>
      </c>
      <c r="D669" s="413" t="s">
        <v>1199</v>
      </c>
      <c r="E669" s="285">
        <v>6.2</v>
      </c>
      <c r="F669" s="284">
        <v>1287.5844</v>
      </c>
      <c r="G669" s="284">
        <v>1190.8583000000001</v>
      </c>
      <c r="H669" s="284">
        <v>740.10140000000001</v>
      </c>
      <c r="J669" s="287">
        <v>632</v>
      </c>
      <c r="K669" s="287">
        <v>550</v>
      </c>
      <c r="L669" s="306" t="str">
        <f>D678</f>
        <v>Харківський районний суд Харківської області</v>
      </c>
      <c r="M669" s="307">
        <f>E678</f>
        <v>7.1</v>
      </c>
      <c r="N669" s="330">
        <f>F678</f>
        <v>1661.0757000000001</v>
      </c>
      <c r="O669" s="330">
        <f>G678</f>
        <v>1343.7308</v>
      </c>
      <c r="P669" s="330">
        <f>H678</f>
        <v>1864.0571</v>
      </c>
      <c r="R669" s="287"/>
      <c r="S669" s="287"/>
      <c r="T669" s="312"/>
      <c r="U669" s="310"/>
      <c r="V669" s="310"/>
      <c r="W669" s="310"/>
      <c r="X669" s="310"/>
    </row>
    <row r="670" spans="2:24" ht="15" customHeight="1" outlineLevel="1" thickTop="1" x14ac:dyDescent="0.25">
      <c r="B670" s="2">
        <v>633</v>
      </c>
      <c r="C670" s="2">
        <v>551</v>
      </c>
      <c r="D670" s="413" t="s">
        <v>1200</v>
      </c>
      <c r="E670" s="285">
        <v>3</v>
      </c>
      <c r="F670" s="284">
        <v>159.21960000000001</v>
      </c>
      <c r="G670" s="284">
        <v>164.24539999999999</v>
      </c>
      <c r="H670" s="284">
        <v>72.928600000000003</v>
      </c>
      <c r="J670" s="302">
        <v>633</v>
      </c>
      <c r="K670" s="302">
        <v>551</v>
      </c>
      <c r="L670" s="385" t="str">
        <f>D675</f>
        <v>Печенізький районний суд Харківської області</v>
      </c>
      <c r="M670" s="300">
        <f>E675</f>
        <v>2.5</v>
      </c>
      <c r="N670" s="301">
        <f>F675</f>
        <v>108.154</v>
      </c>
      <c r="O670" s="301">
        <f>G675</f>
        <v>78.8416</v>
      </c>
      <c r="P670" s="301">
        <f>H675</f>
        <v>85.993499999999997</v>
      </c>
      <c r="R670" s="302">
        <v>320</v>
      </c>
      <c r="S670" s="302">
        <v>288</v>
      </c>
      <c r="T670" s="303" t="s">
        <v>853</v>
      </c>
      <c r="U670" s="300">
        <f>M670+M671</f>
        <v>7</v>
      </c>
      <c r="V670" s="300">
        <f>N670+N671</f>
        <v>1218.1009999999999</v>
      </c>
      <c r="W670" s="300">
        <f>O670+O671</f>
        <v>1125.8726999999999</v>
      </c>
      <c r="X670" s="300">
        <f>P670+P671</f>
        <v>1215.0468000000001</v>
      </c>
    </row>
    <row r="671" spans="2:24" ht="15.75" customHeight="1" outlineLevel="1" thickBot="1" x14ac:dyDescent="0.3">
      <c r="B671" s="2">
        <v>634</v>
      </c>
      <c r="C671" s="2">
        <v>552</v>
      </c>
      <c r="D671" s="413" t="s">
        <v>1201</v>
      </c>
      <c r="E671" s="285">
        <v>14.3</v>
      </c>
      <c r="F671" s="284">
        <v>4498.8271000000004</v>
      </c>
      <c r="G671" s="284">
        <v>4011.6835999999998</v>
      </c>
      <c r="H671" s="284">
        <v>2633.9787000000001</v>
      </c>
      <c r="J671" s="287">
        <v>634</v>
      </c>
      <c r="K671" s="287">
        <v>552</v>
      </c>
      <c r="L671" s="306" t="str">
        <f>D680</f>
        <v>Чугуївський міський суд Харківської області</v>
      </c>
      <c r="M671" s="307">
        <f>E680</f>
        <v>4.5</v>
      </c>
      <c r="N671" s="330">
        <f>F680</f>
        <v>1109.9469999999999</v>
      </c>
      <c r="O671" s="330">
        <f>G680</f>
        <v>1047.0310999999999</v>
      </c>
      <c r="P671" s="330">
        <f>H680</f>
        <v>1129.0533</v>
      </c>
      <c r="R671" s="287"/>
      <c r="S671" s="287"/>
      <c r="T671" s="312"/>
      <c r="U671" s="310"/>
      <c r="V671" s="310"/>
      <c r="W671" s="310"/>
      <c r="X671" s="310"/>
    </row>
    <row r="672" spans="2:24" ht="31.5" customHeight="1" outlineLevel="1" thickTop="1" thickBot="1" x14ac:dyDescent="0.3">
      <c r="B672" s="2">
        <v>635</v>
      </c>
      <c r="C672" s="2">
        <v>553</v>
      </c>
      <c r="D672" s="413" t="s">
        <v>1202</v>
      </c>
      <c r="E672" s="285">
        <v>3</v>
      </c>
      <c r="F672" s="284">
        <v>281.01850000000002</v>
      </c>
      <c r="G672" s="284">
        <v>232.61959999999999</v>
      </c>
      <c r="H672" s="284">
        <v>451.53680000000003</v>
      </c>
      <c r="J672" s="287">
        <v>635</v>
      </c>
      <c r="K672" s="287">
        <v>553</v>
      </c>
      <c r="L672" s="297" t="str">
        <f>D674</f>
        <v>Первомайський міськрайонний суд Харківської області</v>
      </c>
      <c r="M672" s="290">
        <f>E674</f>
        <v>6.8</v>
      </c>
      <c r="N672" s="291">
        <f>F674</f>
        <v>563.84010000000001</v>
      </c>
      <c r="O672" s="291">
        <f>G674</f>
        <v>554.93979999999999</v>
      </c>
      <c r="P672" s="291">
        <f>H674</f>
        <v>200.0462</v>
      </c>
      <c r="R672" s="287">
        <v>321</v>
      </c>
      <c r="S672" s="287">
        <v>289</v>
      </c>
      <c r="T672" s="297" t="s">
        <v>855</v>
      </c>
      <c r="U672" s="294">
        <f t="shared" ref="U672:X673" si="172">M672</f>
        <v>6.8</v>
      </c>
      <c r="V672" s="294">
        <f t="shared" si="172"/>
        <v>563.84010000000001</v>
      </c>
      <c r="W672" s="294">
        <f t="shared" si="172"/>
        <v>554.93979999999999</v>
      </c>
      <c r="X672" s="294">
        <f t="shared" si="172"/>
        <v>200.0462</v>
      </c>
    </row>
    <row r="673" spans="2:24" ht="16.5" customHeight="1" outlineLevel="1" thickTop="1" thickBot="1" x14ac:dyDescent="0.3">
      <c r="B673" s="2">
        <v>636</v>
      </c>
      <c r="C673" s="2">
        <v>554</v>
      </c>
      <c r="D673" s="413" t="s">
        <v>1203</v>
      </c>
      <c r="E673" s="285">
        <v>13</v>
      </c>
      <c r="F673" s="284">
        <v>2515.4675000000002</v>
      </c>
      <c r="G673" s="284">
        <v>2220.5756000000001</v>
      </c>
      <c r="H673" s="284">
        <v>1402.6867999999999</v>
      </c>
      <c r="J673" s="287">
        <v>636</v>
      </c>
      <c r="K673" s="287">
        <v>554</v>
      </c>
      <c r="L673" s="289" t="str">
        <f>D662</f>
        <v>Київський районний суд м.Харкова</v>
      </c>
      <c r="M673" s="290">
        <f>E662</f>
        <v>13.4</v>
      </c>
      <c r="N673" s="291">
        <f>F662</f>
        <v>3744.3249999999998</v>
      </c>
      <c r="O673" s="291">
        <f>G662</f>
        <v>3445.3854000000001</v>
      </c>
      <c r="P673" s="291">
        <f>H662</f>
        <v>2027.9299000000001</v>
      </c>
      <c r="R673" s="287">
        <v>322</v>
      </c>
      <c r="S673" s="287">
        <v>290</v>
      </c>
      <c r="T673" s="297" t="s">
        <v>364</v>
      </c>
      <c r="U673" s="294">
        <f t="shared" si="172"/>
        <v>13.4</v>
      </c>
      <c r="V673" s="294">
        <f t="shared" si="172"/>
        <v>3744.3249999999998</v>
      </c>
      <c r="W673" s="294">
        <f t="shared" si="172"/>
        <v>3445.3854000000001</v>
      </c>
      <c r="X673" s="294">
        <f t="shared" si="172"/>
        <v>2027.9299000000001</v>
      </c>
    </row>
    <row r="674" spans="2:24" ht="30" customHeight="1" outlineLevel="1" thickTop="1" x14ac:dyDescent="0.25">
      <c r="B674" s="2">
        <v>637</v>
      </c>
      <c r="C674" s="2">
        <v>555</v>
      </c>
      <c r="D674" s="413" t="s">
        <v>1204</v>
      </c>
      <c r="E674" s="285">
        <v>6.8</v>
      </c>
      <c r="F674" s="284">
        <v>563.84010000000001</v>
      </c>
      <c r="G674" s="284">
        <v>554.93979999999999</v>
      </c>
      <c r="H674" s="284">
        <v>200.0462</v>
      </c>
      <c r="J674" s="302">
        <v>637</v>
      </c>
      <c r="K674" s="302">
        <v>555</v>
      </c>
      <c r="L674" s="385" t="str">
        <f>D655</f>
        <v>Дзержинський районний суд м.Харкова</v>
      </c>
      <c r="M674" s="300">
        <f>E655</f>
        <v>13.5</v>
      </c>
      <c r="N674" s="301">
        <f>F655</f>
        <v>3715.3951999999999</v>
      </c>
      <c r="O674" s="301">
        <f>G655</f>
        <v>3182.4090999999999</v>
      </c>
      <c r="P674" s="301">
        <f>H655</f>
        <v>3216.2302</v>
      </c>
      <c r="R674" s="302">
        <v>323</v>
      </c>
      <c r="S674" s="302">
        <v>291</v>
      </c>
      <c r="T674" s="303" t="s">
        <v>365</v>
      </c>
      <c r="U674" s="300">
        <f>M674+M675</f>
        <v>27.8</v>
      </c>
      <c r="V674" s="300">
        <f>N674+N675</f>
        <v>8214.2223000000013</v>
      </c>
      <c r="W674" s="300">
        <f>O674+O675</f>
        <v>7194.0926999999992</v>
      </c>
      <c r="X674" s="300">
        <f>P674+P675</f>
        <v>5850.2088999999996</v>
      </c>
    </row>
    <row r="675" spans="2:24" ht="15.75" customHeight="1" outlineLevel="1" thickBot="1" x14ac:dyDescent="0.3">
      <c r="B675" s="2">
        <v>638</v>
      </c>
      <c r="C675" s="2">
        <v>556</v>
      </c>
      <c r="D675" s="413" t="s">
        <v>1205</v>
      </c>
      <c r="E675" s="285">
        <v>2.5</v>
      </c>
      <c r="F675" s="284">
        <v>108.154</v>
      </c>
      <c r="G675" s="284">
        <v>78.8416</v>
      </c>
      <c r="H675" s="284">
        <v>85.993499999999997</v>
      </c>
      <c r="J675" s="287">
        <v>638</v>
      </c>
      <c r="K675" s="287">
        <v>556</v>
      </c>
      <c r="L675" s="306" t="str">
        <f>D671</f>
        <v>Московський районний суд м.Харкова</v>
      </c>
      <c r="M675" s="307">
        <f>E671</f>
        <v>14.3</v>
      </c>
      <c r="N675" s="330">
        <f>F671</f>
        <v>4498.8271000000004</v>
      </c>
      <c r="O675" s="330">
        <f>G671</f>
        <v>4011.6835999999998</v>
      </c>
      <c r="P675" s="330">
        <f>H671</f>
        <v>2633.9787000000001</v>
      </c>
      <c r="R675" s="287"/>
      <c r="S675" s="287"/>
      <c r="T675" s="312"/>
      <c r="U675" s="310"/>
      <c r="V675" s="310"/>
      <c r="W675" s="310"/>
      <c r="X675" s="310"/>
    </row>
    <row r="676" spans="2:24" ht="15" customHeight="1" outlineLevel="1" thickTop="1" x14ac:dyDescent="0.25">
      <c r="B676" s="2">
        <v>639</v>
      </c>
      <c r="C676" s="2">
        <v>557</v>
      </c>
      <c r="D676" s="413" t="s">
        <v>1206</v>
      </c>
      <c r="E676" s="285">
        <v>2.1</v>
      </c>
      <c r="F676" s="284">
        <v>282.42779999999999</v>
      </c>
      <c r="G676" s="284">
        <v>255.9973</v>
      </c>
      <c r="H676" s="284">
        <v>368.38209999999998</v>
      </c>
      <c r="J676" s="302">
        <v>639</v>
      </c>
      <c r="K676" s="302">
        <v>557</v>
      </c>
      <c r="L676" s="385" t="str">
        <f>D673</f>
        <v>Орджонікідзевський районний суд м.Харкова</v>
      </c>
      <c r="M676" s="300">
        <f>E673</f>
        <v>13</v>
      </c>
      <c r="N676" s="301">
        <f>F673</f>
        <v>2515.4675000000002</v>
      </c>
      <c r="O676" s="301">
        <f>G673</f>
        <v>2220.5756000000001</v>
      </c>
      <c r="P676" s="301">
        <f>H673</f>
        <v>1402.6867999999999</v>
      </c>
      <c r="R676" s="302">
        <v>324</v>
      </c>
      <c r="S676" s="302">
        <v>292</v>
      </c>
      <c r="T676" s="385" t="s">
        <v>859</v>
      </c>
      <c r="U676" s="300">
        <f>M676+M677</f>
        <v>23.7</v>
      </c>
      <c r="V676" s="300">
        <f>N676+N677</f>
        <v>4596.7507999999998</v>
      </c>
      <c r="W676" s="300">
        <f>O676+O677</f>
        <v>4064.3949000000002</v>
      </c>
      <c r="X676" s="300">
        <f>P676+P677</f>
        <v>2821.4263000000001</v>
      </c>
    </row>
    <row r="677" spans="2:24" ht="15.75" customHeight="1" outlineLevel="1" thickBot="1" x14ac:dyDescent="0.3">
      <c r="B677" s="2">
        <v>640</v>
      </c>
      <c r="C677" s="2">
        <v>558</v>
      </c>
      <c r="D677" s="413" t="s">
        <v>1207</v>
      </c>
      <c r="E677" s="285">
        <v>10.7</v>
      </c>
      <c r="F677" s="284">
        <v>2081.2833000000001</v>
      </c>
      <c r="G677" s="284">
        <v>1843.8193000000001</v>
      </c>
      <c r="H677" s="284">
        <v>1418.7394999999999</v>
      </c>
      <c r="J677" s="287">
        <v>640</v>
      </c>
      <c r="K677" s="287">
        <v>558</v>
      </c>
      <c r="L677" s="306" t="str">
        <f>D677</f>
        <v>Фрунзенський районний суд м.Харкова</v>
      </c>
      <c r="M677" s="307">
        <f>E677</f>
        <v>10.7</v>
      </c>
      <c r="N677" s="330">
        <f>F677</f>
        <v>2081.2833000000001</v>
      </c>
      <c r="O677" s="330">
        <f>G677</f>
        <v>1843.8193000000001</v>
      </c>
      <c r="P677" s="330">
        <f>H677</f>
        <v>1418.7394999999999</v>
      </c>
      <c r="R677" s="287"/>
      <c r="S677" s="287"/>
      <c r="T677" s="312"/>
      <c r="U677" s="310"/>
      <c r="V677" s="310"/>
      <c r="W677" s="310"/>
      <c r="X677" s="310"/>
    </row>
    <row r="678" spans="2:24" ht="15.75" customHeight="1" outlineLevel="1" thickTop="1" x14ac:dyDescent="0.25">
      <c r="B678" s="2">
        <v>641</v>
      </c>
      <c r="C678" s="2">
        <v>559</v>
      </c>
      <c r="D678" s="413" t="s">
        <v>1208</v>
      </c>
      <c r="E678" s="285">
        <v>7.1</v>
      </c>
      <c r="F678" s="284">
        <v>1661.0757000000001</v>
      </c>
      <c r="G678" s="284">
        <v>1343.7308</v>
      </c>
      <c r="H678" s="284">
        <v>1864.0571</v>
      </c>
      <c r="J678" s="302">
        <v>641</v>
      </c>
      <c r="K678" s="302">
        <v>559</v>
      </c>
      <c r="L678" s="299" t="str">
        <f>D679</f>
        <v>Червонозаводський районний суд м.Харкова</v>
      </c>
      <c r="M678" s="300">
        <f>E679</f>
        <v>6.3</v>
      </c>
      <c r="N678" s="301">
        <f>F679</f>
        <v>1904.7861</v>
      </c>
      <c r="O678" s="301">
        <f>G679</f>
        <v>1671.3139000000001</v>
      </c>
      <c r="P678" s="301">
        <f>H679</f>
        <v>1505.0813000000001</v>
      </c>
      <c r="R678" s="302">
        <v>325</v>
      </c>
      <c r="S678" s="302">
        <v>293</v>
      </c>
      <c r="T678" s="299" t="s">
        <v>367</v>
      </c>
      <c r="U678" s="305">
        <f>M678+M679</f>
        <v>18.600000000000001</v>
      </c>
      <c r="V678" s="305">
        <f>N678+N679</f>
        <v>4633.2736999999997</v>
      </c>
      <c r="W678" s="305">
        <f>O678+O679</f>
        <v>4140.7160000000003</v>
      </c>
      <c r="X678" s="305">
        <f>P678+P679</f>
        <v>2836.9076999999997</v>
      </c>
    </row>
    <row r="679" spans="2:24" ht="15.75" customHeight="1" outlineLevel="1" thickBot="1" x14ac:dyDescent="0.3">
      <c r="B679" s="2">
        <v>642</v>
      </c>
      <c r="C679" s="2">
        <v>560</v>
      </c>
      <c r="D679" s="413" t="s">
        <v>1209</v>
      </c>
      <c r="E679" s="285">
        <v>6.3</v>
      </c>
      <c r="F679" s="284">
        <v>1904.7861</v>
      </c>
      <c r="G679" s="284">
        <v>1671.3139000000001</v>
      </c>
      <c r="H679" s="284">
        <v>1505.0813000000001</v>
      </c>
      <c r="J679" s="287">
        <v>642</v>
      </c>
      <c r="K679" s="287">
        <v>560</v>
      </c>
      <c r="L679" s="306" t="str">
        <f>D664</f>
        <v>Комінтернівський районний суд м.Харкова</v>
      </c>
      <c r="M679" s="307">
        <f>E664</f>
        <v>12.3</v>
      </c>
      <c r="N679" s="330">
        <f>F664</f>
        <v>2728.4875999999999</v>
      </c>
      <c r="O679" s="330">
        <f>G664</f>
        <v>2469.4020999999998</v>
      </c>
      <c r="P679" s="330">
        <f>H664</f>
        <v>1331.8263999999999</v>
      </c>
      <c r="R679" s="287"/>
      <c r="S679" s="287"/>
      <c r="T679" s="312"/>
      <c r="U679" s="310"/>
      <c r="V679" s="310"/>
      <c r="W679" s="310"/>
      <c r="X679" s="310"/>
    </row>
    <row r="680" spans="2:24" ht="15.75" customHeight="1" outlineLevel="1" thickTop="1" x14ac:dyDescent="0.25">
      <c r="B680" s="2">
        <v>643</v>
      </c>
      <c r="C680" s="2">
        <v>561</v>
      </c>
      <c r="D680" s="413" t="s">
        <v>1210</v>
      </c>
      <c r="E680" s="285">
        <v>4.5</v>
      </c>
      <c r="F680" s="284">
        <v>1109.9469999999999</v>
      </c>
      <c r="G680" s="284">
        <v>1047.0310999999999</v>
      </c>
      <c r="H680" s="284">
        <v>1129.0533</v>
      </c>
      <c r="J680" s="302">
        <v>643</v>
      </c>
      <c r="K680" s="302">
        <v>561</v>
      </c>
      <c r="L680" s="385" t="str">
        <f>D656</f>
        <v>Жовтневий районний суд м.Харкова</v>
      </c>
      <c r="M680" s="300">
        <f>E656</f>
        <v>10</v>
      </c>
      <c r="N680" s="301">
        <f>F656</f>
        <v>2122.2453999999998</v>
      </c>
      <c r="O680" s="301">
        <f>G656</f>
        <v>1983.7663</v>
      </c>
      <c r="P680" s="301">
        <f>H656</f>
        <v>907.29729999999995</v>
      </c>
      <c r="R680" s="298">
        <v>326</v>
      </c>
      <c r="S680" s="298">
        <v>294</v>
      </c>
      <c r="T680" s="299" t="s">
        <v>862</v>
      </c>
      <c r="U680" s="305">
        <f>M680+M681</f>
        <v>19.600000000000001</v>
      </c>
      <c r="V680" s="305">
        <f>N680+N681</f>
        <v>3958.8240999999998</v>
      </c>
      <c r="W680" s="305">
        <f>O680+O681</f>
        <v>3579.665</v>
      </c>
      <c r="X680" s="305">
        <f>P680+P681</f>
        <v>2019.1110999999999</v>
      </c>
    </row>
    <row r="681" spans="2:24" ht="15.75" customHeight="1" outlineLevel="1" thickBot="1" x14ac:dyDescent="0.3">
      <c r="B681" s="396">
        <v>644</v>
      </c>
      <c r="C681" s="396">
        <v>562</v>
      </c>
      <c r="D681" s="414" t="s">
        <v>1211</v>
      </c>
      <c r="E681" s="347">
        <v>2.2999999999999998</v>
      </c>
      <c r="F681" s="346">
        <v>201.26759999999999</v>
      </c>
      <c r="G681" s="346">
        <v>176.31989999999999</v>
      </c>
      <c r="H681" s="346">
        <v>106.84529999999999</v>
      </c>
      <c r="J681" s="396">
        <v>644</v>
      </c>
      <c r="K681" s="396">
        <v>562</v>
      </c>
      <c r="L681" s="458" t="str">
        <f>D668</f>
        <v>Ленінський районний суд м.Харкова</v>
      </c>
      <c r="M681" s="409">
        <f>E668</f>
        <v>9.6</v>
      </c>
      <c r="N681" s="346">
        <f>F668</f>
        <v>1836.5787</v>
      </c>
      <c r="O681" s="346">
        <f>G668</f>
        <v>1595.8987</v>
      </c>
      <c r="P681" s="346">
        <f>H668</f>
        <v>1111.8137999999999</v>
      </c>
      <c r="R681" s="396"/>
      <c r="S681" s="396"/>
      <c r="T681" s="423"/>
      <c r="U681" s="398"/>
      <c r="V681" s="398"/>
      <c r="W681" s="398"/>
      <c r="X681" s="398"/>
    </row>
    <row r="682" spans="2:24" ht="30.75" customHeight="1" outlineLevel="1" thickTop="1" x14ac:dyDescent="0.25">
      <c r="B682" s="302">
        <v>645</v>
      </c>
      <c r="C682" s="302">
        <v>563</v>
      </c>
      <c r="D682" s="419" t="s">
        <v>1212</v>
      </c>
      <c r="E682" s="350">
        <v>6.1</v>
      </c>
      <c r="F682" s="301">
        <v>641.72109999999998</v>
      </c>
      <c r="G682" s="301">
        <v>582.6925</v>
      </c>
      <c r="H682" s="301">
        <v>478.09379999999999</v>
      </c>
      <c r="J682" s="302">
        <v>645</v>
      </c>
      <c r="K682" s="302">
        <v>563</v>
      </c>
      <c r="L682" s="303" t="str">
        <f t="shared" ref="L682:P683" si="173">D684</f>
        <v>Великолепетиський районний суд Херсонської області</v>
      </c>
      <c r="M682" s="300">
        <f t="shared" si="173"/>
        <v>3</v>
      </c>
      <c r="N682" s="301">
        <f t="shared" si="173"/>
        <v>223.81979999999999</v>
      </c>
      <c r="O682" s="301">
        <f t="shared" si="173"/>
        <v>195.14599999999999</v>
      </c>
      <c r="P682" s="301">
        <f t="shared" si="173"/>
        <v>144.15710000000001</v>
      </c>
      <c r="R682" s="302">
        <v>327</v>
      </c>
      <c r="S682" s="302">
        <v>295</v>
      </c>
      <c r="T682" s="303" t="s">
        <v>864</v>
      </c>
      <c r="U682" s="300">
        <f>M682+M683+M684+M685</f>
        <v>6.4</v>
      </c>
      <c r="V682" s="300">
        <f>N682+N683+N684+N685</f>
        <v>732.12019999999995</v>
      </c>
      <c r="W682" s="300">
        <f>O682+O683+O684+O685</f>
        <v>660.09310000000005</v>
      </c>
      <c r="X682" s="300">
        <f>P682+P683+P684+P685</f>
        <v>632.94560000000001</v>
      </c>
    </row>
    <row r="683" spans="2:24" ht="30" customHeight="1" outlineLevel="1" x14ac:dyDescent="0.25">
      <c r="B683" s="2">
        <v>646</v>
      </c>
      <c r="C683" s="2">
        <v>564</v>
      </c>
      <c r="D683" s="413" t="s">
        <v>1213</v>
      </c>
      <c r="E683" s="285">
        <v>3.9</v>
      </c>
      <c r="F683" s="284">
        <v>597.47199999999998</v>
      </c>
      <c r="G683" s="284">
        <v>512.94539999999995</v>
      </c>
      <c r="H683" s="284">
        <v>488.04989999999998</v>
      </c>
      <c r="J683" s="2">
        <v>646</v>
      </c>
      <c r="K683" s="2">
        <v>564</v>
      </c>
      <c r="L683" s="295" t="str">
        <f t="shared" si="173"/>
        <v>Верхньорогачицький районний суд Херсонської області</v>
      </c>
      <c r="M683" s="300">
        <f t="shared" si="173"/>
        <v>1</v>
      </c>
      <c r="N683" s="284">
        <f t="shared" si="173"/>
        <v>114.20529999999999</v>
      </c>
      <c r="O683" s="284">
        <f t="shared" si="173"/>
        <v>109.08580000000001</v>
      </c>
      <c r="P683" s="284">
        <f t="shared" si="173"/>
        <v>128.63730000000001</v>
      </c>
      <c r="R683" s="2"/>
      <c r="S683" s="2"/>
      <c r="T683" s="363"/>
      <c r="U683" s="217"/>
      <c r="V683" s="217"/>
      <c r="W683" s="217"/>
      <c r="X683" s="217"/>
    </row>
    <row r="684" spans="2:24" ht="30" customHeight="1" outlineLevel="1" x14ac:dyDescent="0.25">
      <c r="B684" s="2">
        <v>647</v>
      </c>
      <c r="C684" s="2">
        <v>565</v>
      </c>
      <c r="D684" s="413" t="s">
        <v>1214</v>
      </c>
      <c r="E684" s="285">
        <v>3</v>
      </c>
      <c r="F684" s="284">
        <v>223.81979999999999</v>
      </c>
      <c r="G684" s="284">
        <v>195.14599999999999</v>
      </c>
      <c r="H684" s="284">
        <v>144.15710000000001</v>
      </c>
      <c r="J684" s="2">
        <v>647</v>
      </c>
      <c r="K684" s="2">
        <v>565</v>
      </c>
      <c r="L684" s="295" t="str">
        <f>D687</f>
        <v>Горностаївський районний суд Херсонської області</v>
      </c>
      <c r="M684" s="286">
        <f>E687</f>
        <v>1</v>
      </c>
      <c r="N684" s="284">
        <f>F687</f>
        <v>178.81370000000001</v>
      </c>
      <c r="O684" s="284">
        <f>G687</f>
        <v>161.90280000000001</v>
      </c>
      <c r="P684" s="284">
        <f>H687</f>
        <v>201.92910000000001</v>
      </c>
      <c r="R684" s="2"/>
      <c r="S684" s="2"/>
      <c r="T684" s="363"/>
      <c r="U684" s="217"/>
      <c r="V684" s="217"/>
      <c r="W684" s="217"/>
      <c r="X684" s="217"/>
    </row>
    <row r="685" spans="2:24" ht="30.75" customHeight="1" outlineLevel="1" thickBot="1" x14ac:dyDescent="0.3">
      <c r="B685" s="2">
        <v>648</v>
      </c>
      <c r="C685" s="2">
        <v>566</v>
      </c>
      <c r="D685" s="413" t="s">
        <v>1215</v>
      </c>
      <c r="E685" s="285">
        <v>1</v>
      </c>
      <c r="F685" s="284">
        <v>114.20529999999999</v>
      </c>
      <c r="G685" s="284">
        <v>109.08580000000001</v>
      </c>
      <c r="H685" s="284">
        <v>128.63730000000001</v>
      </c>
      <c r="J685" s="287">
        <v>648</v>
      </c>
      <c r="K685" s="287">
        <v>566</v>
      </c>
      <c r="L685" s="329" t="str">
        <f>D697</f>
        <v>Нижньосірогозький районний суд Херсонської області</v>
      </c>
      <c r="M685" s="307">
        <f>E697</f>
        <v>1.4</v>
      </c>
      <c r="N685" s="330">
        <f>F697</f>
        <v>215.28139999999999</v>
      </c>
      <c r="O685" s="330">
        <f>G697</f>
        <v>193.95849999999999</v>
      </c>
      <c r="P685" s="330">
        <f>H697</f>
        <v>158.22210000000001</v>
      </c>
      <c r="R685" s="287"/>
      <c r="S685" s="287"/>
      <c r="T685" s="406"/>
      <c r="U685" s="310"/>
      <c r="V685" s="310"/>
      <c r="W685" s="310"/>
      <c r="X685" s="310"/>
    </row>
    <row r="686" spans="2:24" ht="30" customHeight="1" outlineLevel="1" thickTop="1" x14ac:dyDescent="0.25">
      <c r="B686" s="2">
        <v>649</v>
      </c>
      <c r="C686" s="2">
        <v>567</v>
      </c>
      <c r="D686" s="413" t="s">
        <v>1216</v>
      </c>
      <c r="E686" s="285">
        <v>3</v>
      </c>
      <c r="F686" s="284">
        <v>387.42340000000002</v>
      </c>
      <c r="G686" s="284">
        <v>355.79969999999997</v>
      </c>
      <c r="H686" s="284">
        <v>182.13839999999999</v>
      </c>
      <c r="J686" s="302">
        <v>649</v>
      </c>
      <c r="K686" s="302">
        <v>567</v>
      </c>
      <c r="L686" s="303" t="str">
        <f>D686</f>
        <v>Великоолександрівський районний суд Херсонської області</v>
      </c>
      <c r="M686" s="300">
        <f>E686</f>
        <v>3</v>
      </c>
      <c r="N686" s="301">
        <f>F686</f>
        <v>387.42340000000002</v>
      </c>
      <c r="O686" s="301">
        <f>G686</f>
        <v>355.79969999999997</v>
      </c>
      <c r="P686" s="301">
        <f>H686</f>
        <v>182.13839999999999</v>
      </c>
      <c r="R686" s="302">
        <v>328</v>
      </c>
      <c r="S686" s="302">
        <v>296</v>
      </c>
      <c r="T686" s="303" t="s">
        <v>866</v>
      </c>
      <c r="U686" s="300">
        <f>M686+M687+M688</f>
        <v>5</v>
      </c>
      <c r="V686" s="300">
        <f>N686+N687+N688</f>
        <v>813.00729999999999</v>
      </c>
      <c r="W686" s="300">
        <f>O686+O687+O688</f>
        <v>749.26859999999999</v>
      </c>
      <c r="X686" s="300">
        <f>P686+P687+P688</f>
        <v>525.26170000000002</v>
      </c>
    </row>
    <row r="687" spans="2:24" ht="30" customHeight="1" outlineLevel="1" x14ac:dyDescent="0.25">
      <c r="B687" s="2">
        <v>650</v>
      </c>
      <c r="C687" s="2">
        <v>568</v>
      </c>
      <c r="D687" s="413" t="s">
        <v>1217</v>
      </c>
      <c r="E687" s="285">
        <v>1</v>
      </c>
      <c r="F687" s="284">
        <v>178.81370000000001</v>
      </c>
      <c r="G687" s="284">
        <v>161.90280000000001</v>
      </c>
      <c r="H687" s="284">
        <v>201.92910000000001</v>
      </c>
      <c r="J687" s="2">
        <v>650</v>
      </c>
      <c r="K687" s="2">
        <v>568</v>
      </c>
      <c r="L687" s="295" t="str">
        <f>D693</f>
        <v>Високопільський районний суд Херсонської області</v>
      </c>
      <c r="M687" s="286">
        <f>E693</f>
        <v>2</v>
      </c>
      <c r="N687" s="284">
        <f>F693</f>
        <v>199.57210000000001</v>
      </c>
      <c r="O687" s="284">
        <f>G693</f>
        <v>192.57910000000001</v>
      </c>
      <c r="P687" s="284">
        <f>H693</f>
        <v>150.98609999999999</v>
      </c>
      <c r="R687" s="2"/>
      <c r="S687" s="2"/>
      <c r="T687" s="363"/>
      <c r="U687" s="217"/>
      <c r="V687" s="217"/>
      <c r="W687" s="217"/>
      <c r="X687" s="217"/>
    </row>
    <row r="688" spans="2:24" ht="30.75" customHeight="1" outlineLevel="1" thickBot="1" x14ac:dyDescent="0.3">
      <c r="B688" s="2">
        <v>651</v>
      </c>
      <c r="C688" s="2">
        <v>569</v>
      </c>
      <c r="D688" s="413" t="s">
        <v>1218</v>
      </c>
      <c r="E688" s="285">
        <v>2</v>
      </c>
      <c r="F688" s="284">
        <v>175.96969999999999</v>
      </c>
      <c r="G688" s="284">
        <v>149.79689999999999</v>
      </c>
      <c r="H688" s="284">
        <v>156.28809999999999</v>
      </c>
      <c r="J688" s="287">
        <v>651</v>
      </c>
      <c r="K688" s="287">
        <v>569</v>
      </c>
      <c r="L688" s="329" t="str">
        <f>D698</f>
        <v>Нововоронцовський районний суд Херсонської області</v>
      </c>
      <c r="M688" s="307">
        <f>E698</f>
        <v>0</v>
      </c>
      <c r="N688" s="330">
        <f>F698</f>
        <v>226.01179999999999</v>
      </c>
      <c r="O688" s="330">
        <f>G698</f>
        <v>200.88980000000001</v>
      </c>
      <c r="P688" s="330">
        <f>H698</f>
        <v>192.13720000000001</v>
      </c>
      <c r="R688" s="287"/>
      <c r="S688" s="287"/>
      <c r="T688" s="406"/>
      <c r="U688" s="310"/>
      <c r="V688" s="310"/>
      <c r="W688" s="310"/>
      <c r="X688" s="310"/>
    </row>
    <row r="689" spans="2:24" ht="15.75" customHeight="1" outlineLevel="1" thickTop="1" x14ac:dyDescent="0.25">
      <c r="B689" s="2">
        <v>652</v>
      </c>
      <c r="C689" s="2">
        <v>570</v>
      </c>
      <c r="D689" s="413" t="s">
        <v>1219</v>
      </c>
      <c r="E689" s="285">
        <v>6</v>
      </c>
      <c r="F689" s="284">
        <v>726.07270000000005</v>
      </c>
      <c r="G689" s="284">
        <v>726.80889999999999</v>
      </c>
      <c r="H689" s="284">
        <v>698.05949999999996</v>
      </c>
      <c r="J689" s="302">
        <v>652</v>
      </c>
      <c r="K689" s="302">
        <v>570</v>
      </c>
      <c r="L689" s="356" t="str">
        <f>D694</f>
        <v>Генічеський районний суд Херсонської області</v>
      </c>
      <c r="M689" s="300">
        <f>E694</f>
        <v>3</v>
      </c>
      <c r="N689" s="301">
        <f>F694</f>
        <v>717.32899999999995</v>
      </c>
      <c r="O689" s="301">
        <f>G694</f>
        <v>529.49519999999995</v>
      </c>
      <c r="P689" s="301">
        <f>H694</f>
        <v>1025.9293</v>
      </c>
      <c r="R689" s="302">
        <v>329</v>
      </c>
      <c r="S689" s="302">
        <v>297</v>
      </c>
      <c r="T689" s="356" t="s">
        <v>868</v>
      </c>
      <c r="U689" s="305">
        <f>M689+M690+M691</f>
        <v>7</v>
      </c>
      <c r="V689" s="305">
        <f>N689+N690+N691</f>
        <v>1411.4333999999999</v>
      </c>
      <c r="W689" s="305">
        <f>O689+O690+O691</f>
        <v>1096.0135</v>
      </c>
      <c r="X689" s="305">
        <f>P689+P690+P691</f>
        <v>1623.6177</v>
      </c>
    </row>
    <row r="690" spans="2:24" ht="15" customHeight="1" outlineLevel="1" x14ac:dyDescent="0.25">
      <c r="B690" s="2">
        <v>653</v>
      </c>
      <c r="C690" s="2">
        <v>571</v>
      </c>
      <c r="D690" s="413" t="s">
        <v>1220</v>
      </c>
      <c r="E690" s="285">
        <v>5</v>
      </c>
      <c r="F690" s="284">
        <v>717.21410000000003</v>
      </c>
      <c r="G690" s="284">
        <v>580.41650000000004</v>
      </c>
      <c r="H690" s="284">
        <v>624.00440000000003</v>
      </c>
      <c r="J690" s="2">
        <v>653</v>
      </c>
      <c r="K690" s="2">
        <v>571</v>
      </c>
      <c r="L690" s="295" t="str">
        <f>D688</f>
        <v>Іванівський районний суд Херсонської області</v>
      </c>
      <c r="M690" s="286">
        <f>E688</f>
        <v>2</v>
      </c>
      <c r="N690" s="284">
        <f>F688</f>
        <v>175.96969999999999</v>
      </c>
      <c r="O690" s="284">
        <f>G688</f>
        <v>149.79689999999999</v>
      </c>
      <c r="P690" s="284">
        <f>H688</f>
        <v>156.28809999999999</v>
      </c>
      <c r="R690" s="2"/>
      <c r="S690" s="2"/>
      <c r="T690" s="363"/>
      <c r="U690" s="217"/>
      <c r="V690" s="217"/>
      <c r="W690" s="217"/>
      <c r="X690" s="217"/>
    </row>
    <row r="691" spans="2:24" ht="30.75" customHeight="1" outlineLevel="1" thickBot="1" x14ac:dyDescent="0.3">
      <c r="B691" s="2">
        <v>654</v>
      </c>
      <c r="C691" s="2">
        <v>572</v>
      </c>
      <c r="D691" s="413" t="s">
        <v>1221</v>
      </c>
      <c r="E691" s="285">
        <v>6</v>
      </c>
      <c r="F691" s="284">
        <v>842.3057</v>
      </c>
      <c r="G691" s="284">
        <v>797.85919999999999</v>
      </c>
      <c r="H691" s="284">
        <v>972.86599999999999</v>
      </c>
      <c r="J691" s="287">
        <v>654</v>
      </c>
      <c r="K691" s="287">
        <v>572</v>
      </c>
      <c r="L691" s="329" t="str">
        <f>D699</f>
        <v>Новотроїцький районний суд Херсонської області</v>
      </c>
      <c r="M691" s="307">
        <f>E699</f>
        <v>2</v>
      </c>
      <c r="N691" s="330">
        <f>F699</f>
        <v>518.13469999999995</v>
      </c>
      <c r="O691" s="330">
        <f>G699</f>
        <v>416.72140000000002</v>
      </c>
      <c r="P691" s="330">
        <f>H699</f>
        <v>441.40030000000002</v>
      </c>
      <c r="R691" s="287"/>
      <c r="S691" s="287"/>
      <c r="T691" s="406"/>
      <c r="U691" s="310"/>
      <c r="V691" s="310"/>
      <c r="W691" s="310"/>
      <c r="X691" s="310"/>
    </row>
    <row r="692" spans="2:24" ht="30" customHeight="1" outlineLevel="1" thickTop="1" x14ac:dyDescent="0.25">
      <c r="B692" s="2">
        <v>655</v>
      </c>
      <c r="C692" s="2">
        <v>573</v>
      </c>
      <c r="D692" s="413" t="s">
        <v>1222</v>
      </c>
      <c r="E692" s="285">
        <v>6</v>
      </c>
      <c r="F692" s="284">
        <v>977.553</v>
      </c>
      <c r="G692" s="284">
        <v>839.55830000000003</v>
      </c>
      <c r="H692" s="284">
        <v>889.32749999999999</v>
      </c>
      <c r="J692" s="302">
        <v>655</v>
      </c>
      <c r="K692" s="302">
        <v>573</v>
      </c>
      <c r="L692" s="303" t="str">
        <f>D695</f>
        <v>Голопристанський районний суд Херсонської області</v>
      </c>
      <c r="M692" s="300">
        <f>E695</f>
        <v>5</v>
      </c>
      <c r="N692" s="301">
        <f>F695</f>
        <v>820.71879999999999</v>
      </c>
      <c r="O692" s="301">
        <f>G695</f>
        <v>662.47230000000002</v>
      </c>
      <c r="P692" s="301">
        <f>H695</f>
        <v>803.31500000000005</v>
      </c>
      <c r="R692" s="302">
        <v>330</v>
      </c>
      <c r="S692" s="302">
        <v>298</v>
      </c>
      <c r="T692" s="303" t="s">
        <v>373</v>
      </c>
      <c r="U692" s="300">
        <f>M692+M693</f>
        <v>11</v>
      </c>
      <c r="V692" s="300">
        <f>N692+N693</f>
        <v>1546.7915</v>
      </c>
      <c r="W692" s="300">
        <f>O692+O693</f>
        <v>1389.2811999999999</v>
      </c>
      <c r="X692" s="300">
        <f>P692+P693</f>
        <v>1501.3744999999999</v>
      </c>
    </row>
    <row r="693" spans="2:24" ht="30.75" customHeight="1" outlineLevel="1" thickBot="1" x14ac:dyDescent="0.3">
      <c r="B693" s="2">
        <v>656</v>
      </c>
      <c r="C693" s="2">
        <v>574</v>
      </c>
      <c r="D693" s="413" t="s">
        <v>1223</v>
      </c>
      <c r="E693" s="285">
        <v>2</v>
      </c>
      <c r="F693" s="284">
        <v>199.57210000000001</v>
      </c>
      <c r="G693" s="284">
        <v>192.57910000000001</v>
      </c>
      <c r="H693" s="284">
        <v>150.98609999999999</v>
      </c>
      <c r="J693" s="287">
        <v>656</v>
      </c>
      <c r="K693" s="287">
        <v>574</v>
      </c>
      <c r="L693" s="329" t="str">
        <f>D689</f>
        <v>Цюрупинський районний суд Херсонської області</v>
      </c>
      <c r="M693" s="307">
        <f>E689</f>
        <v>6</v>
      </c>
      <c r="N693" s="330">
        <f>F689</f>
        <v>726.07270000000005</v>
      </c>
      <c r="O693" s="330">
        <f>G689</f>
        <v>726.80889999999999</v>
      </c>
      <c r="P693" s="330">
        <f>H689</f>
        <v>698.05949999999996</v>
      </c>
      <c r="R693" s="287"/>
      <c r="S693" s="287"/>
      <c r="T693" s="312"/>
      <c r="U693" s="310"/>
      <c r="V693" s="310"/>
      <c r="W693" s="310"/>
      <c r="X693" s="310"/>
    </row>
    <row r="694" spans="2:24" ht="30" customHeight="1" outlineLevel="1" thickTop="1" x14ac:dyDescent="0.25">
      <c r="B694" s="2">
        <v>657</v>
      </c>
      <c r="C694" s="2">
        <v>575</v>
      </c>
      <c r="D694" s="413" t="s">
        <v>1224</v>
      </c>
      <c r="E694" s="285">
        <v>3</v>
      </c>
      <c r="F694" s="284">
        <v>717.32899999999995</v>
      </c>
      <c r="G694" s="284">
        <v>529.49519999999995</v>
      </c>
      <c r="H694" s="284">
        <v>1025.9293</v>
      </c>
      <c r="J694" s="302">
        <v>657</v>
      </c>
      <c r="K694" s="302">
        <v>575</v>
      </c>
      <c r="L694" s="303" t="str">
        <f>D691</f>
        <v>Каховський міськрайонний суд Херсонської області</v>
      </c>
      <c r="M694" s="300">
        <f>E691</f>
        <v>6</v>
      </c>
      <c r="N694" s="301">
        <f>F691</f>
        <v>842.3057</v>
      </c>
      <c r="O694" s="301">
        <f>G691</f>
        <v>797.85919999999999</v>
      </c>
      <c r="P694" s="301">
        <f>H691</f>
        <v>972.86599999999999</v>
      </c>
      <c r="R694" s="302">
        <v>331</v>
      </c>
      <c r="S694" s="302">
        <v>299</v>
      </c>
      <c r="T694" s="303" t="s">
        <v>871</v>
      </c>
      <c r="U694" s="300">
        <f>M694+M695</f>
        <v>9</v>
      </c>
      <c r="V694" s="300">
        <f>N694+N695</f>
        <v>1183.0143</v>
      </c>
      <c r="W694" s="300">
        <f>O694+O695</f>
        <v>1147.2671</v>
      </c>
      <c r="X694" s="300">
        <f>P694+P695</f>
        <v>1194.8232</v>
      </c>
    </row>
    <row r="695" spans="2:24" ht="30.75" customHeight="1" outlineLevel="1" thickBot="1" x14ac:dyDescent="0.3">
      <c r="B695" s="2">
        <v>658</v>
      </c>
      <c r="C695" s="2">
        <v>576</v>
      </c>
      <c r="D695" s="413" t="s">
        <v>1225</v>
      </c>
      <c r="E695" s="285">
        <v>5</v>
      </c>
      <c r="F695" s="284">
        <v>820.71879999999999</v>
      </c>
      <c r="G695" s="284">
        <v>662.47230000000002</v>
      </c>
      <c r="H695" s="284">
        <v>803.31500000000005</v>
      </c>
      <c r="J695" s="287">
        <v>658</v>
      </c>
      <c r="K695" s="287">
        <v>576</v>
      </c>
      <c r="L695" s="329" t="str">
        <f>D700</f>
        <v>Чаплинський районний суд Херсонської області</v>
      </c>
      <c r="M695" s="307">
        <f>E700</f>
        <v>3</v>
      </c>
      <c r="N695" s="330">
        <f>F700</f>
        <v>340.70859999999999</v>
      </c>
      <c r="O695" s="330">
        <f>G700</f>
        <v>349.40789999999998</v>
      </c>
      <c r="P695" s="330">
        <f>H700</f>
        <v>221.9572</v>
      </c>
      <c r="R695" s="287"/>
      <c r="S695" s="287"/>
      <c r="T695" s="312"/>
      <c r="U695" s="310"/>
      <c r="V695" s="310"/>
      <c r="W695" s="310"/>
      <c r="X695" s="310"/>
    </row>
    <row r="696" spans="2:24" ht="30" customHeight="1" outlineLevel="1" thickTop="1" x14ac:dyDescent="0.25">
      <c r="B696" s="2">
        <v>659</v>
      </c>
      <c r="C696" s="2">
        <v>577</v>
      </c>
      <c r="D696" s="413" t="s">
        <v>1226</v>
      </c>
      <c r="E696" s="501">
        <v>6</v>
      </c>
      <c r="F696" s="284">
        <v>354.29700000000003</v>
      </c>
      <c r="G696" s="284">
        <v>308.37189999999998</v>
      </c>
      <c r="H696" s="284">
        <v>279.53489999999999</v>
      </c>
      <c r="J696" s="302">
        <v>659</v>
      </c>
      <c r="K696" s="302">
        <v>577</v>
      </c>
      <c r="L696" s="303" t="str">
        <f>D683</f>
        <v>Бериславський районний суд Херсонської області</v>
      </c>
      <c r="M696" s="300">
        <f>E683</f>
        <v>3.9</v>
      </c>
      <c r="N696" s="301">
        <f>F683</f>
        <v>597.47199999999998</v>
      </c>
      <c r="O696" s="301">
        <f>G683</f>
        <v>512.94539999999995</v>
      </c>
      <c r="P696" s="301">
        <f>H683</f>
        <v>488.04989999999998</v>
      </c>
      <c r="R696" s="302">
        <v>332</v>
      </c>
      <c r="S696" s="302">
        <v>300</v>
      </c>
      <c r="T696" s="303" t="s">
        <v>873</v>
      </c>
      <c r="U696" s="300">
        <f>M696+M697</f>
        <v>9.9</v>
      </c>
      <c r="V696" s="300">
        <f>N696+N697</f>
        <v>1575.0250000000001</v>
      </c>
      <c r="W696" s="300">
        <f>O696+O697</f>
        <v>1352.5037</v>
      </c>
      <c r="X696" s="300">
        <f>P696+P697</f>
        <v>1377.3773999999999</v>
      </c>
    </row>
    <row r="697" spans="2:24" ht="30.75" customHeight="1" outlineLevel="1" thickBot="1" x14ac:dyDescent="0.3">
      <c r="B697" s="2">
        <v>660</v>
      </c>
      <c r="C697" s="2">
        <v>578</v>
      </c>
      <c r="D697" s="413" t="s">
        <v>1227</v>
      </c>
      <c r="E697" s="285">
        <v>1.4</v>
      </c>
      <c r="F697" s="284">
        <v>215.28139999999999</v>
      </c>
      <c r="G697" s="284">
        <v>193.95849999999999</v>
      </c>
      <c r="H697" s="284">
        <v>158.22210000000001</v>
      </c>
      <c r="J697" s="287">
        <v>660</v>
      </c>
      <c r="K697" s="287">
        <v>578</v>
      </c>
      <c r="L697" s="329" t="str">
        <f>D692</f>
        <v>Новокаховський міський суд Херсонської області</v>
      </c>
      <c r="M697" s="307">
        <f>E692</f>
        <v>6</v>
      </c>
      <c r="N697" s="330">
        <f>F692</f>
        <v>977.553</v>
      </c>
      <c r="O697" s="330">
        <f>G692</f>
        <v>839.55830000000003</v>
      </c>
      <c r="P697" s="330">
        <f>H692</f>
        <v>889.32749999999999</v>
      </c>
      <c r="R697" s="287"/>
      <c r="S697" s="287"/>
      <c r="T697" s="312"/>
      <c r="U697" s="310"/>
      <c r="V697" s="310"/>
      <c r="W697" s="310"/>
      <c r="X697" s="310"/>
    </row>
    <row r="698" spans="2:24" ht="30" customHeight="1" outlineLevel="1" thickTop="1" x14ac:dyDescent="0.25">
      <c r="B698" s="2">
        <v>661</v>
      </c>
      <c r="C698" s="2">
        <v>579</v>
      </c>
      <c r="D698" s="413" t="s">
        <v>1228</v>
      </c>
      <c r="E698" s="285"/>
      <c r="F698" s="284">
        <v>226.01179999999999</v>
      </c>
      <c r="G698" s="284">
        <v>200.88980000000001</v>
      </c>
      <c r="H698" s="284">
        <v>192.13720000000001</v>
      </c>
      <c r="J698" s="302">
        <v>661</v>
      </c>
      <c r="K698" s="302">
        <v>579</v>
      </c>
      <c r="L698" s="303" t="str">
        <f>D696</f>
        <v>Каланчацький районний суд Херсонської області</v>
      </c>
      <c r="M698" s="300">
        <f>E696</f>
        <v>6</v>
      </c>
      <c r="N698" s="301">
        <f>F696</f>
        <v>354.29700000000003</v>
      </c>
      <c r="O698" s="301">
        <f>G696</f>
        <v>308.37189999999998</v>
      </c>
      <c r="P698" s="301">
        <f>H696</f>
        <v>279.53489999999999</v>
      </c>
      <c r="R698" s="302">
        <v>333</v>
      </c>
      <c r="S698" s="302">
        <v>301</v>
      </c>
      <c r="T698" s="303" t="s">
        <v>875</v>
      </c>
      <c r="U698" s="300">
        <f>M698+M699</f>
        <v>11</v>
      </c>
      <c r="V698" s="300">
        <f>N698+N699</f>
        <v>1071.5111000000002</v>
      </c>
      <c r="W698" s="300">
        <f>O698+O699</f>
        <v>888.78840000000002</v>
      </c>
      <c r="X698" s="300">
        <f>P698+P699</f>
        <v>903.53930000000003</v>
      </c>
    </row>
    <row r="699" spans="2:24" ht="15.75" customHeight="1" outlineLevel="1" thickBot="1" x14ac:dyDescent="0.3">
      <c r="B699" s="2">
        <v>662</v>
      </c>
      <c r="C699" s="2">
        <v>580</v>
      </c>
      <c r="D699" s="413" t="s">
        <v>1229</v>
      </c>
      <c r="E699" s="285">
        <v>2</v>
      </c>
      <c r="F699" s="284">
        <v>518.13469999999995</v>
      </c>
      <c r="G699" s="284">
        <v>416.72140000000002</v>
      </c>
      <c r="H699" s="284">
        <v>441.40030000000002</v>
      </c>
      <c r="J699" s="287">
        <v>662</v>
      </c>
      <c r="K699" s="287">
        <v>580</v>
      </c>
      <c r="L699" s="329" t="str">
        <f>D690</f>
        <v>Скадовський районний суд Херсонської області</v>
      </c>
      <c r="M699" s="307">
        <f>E690</f>
        <v>5</v>
      </c>
      <c r="N699" s="330">
        <f>F690</f>
        <v>717.21410000000003</v>
      </c>
      <c r="O699" s="330">
        <f>G690</f>
        <v>580.41650000000004</v>
      </c>
      <c r="P699" s="330">
        <f>H690</f>
        <v>624.00440000000003</v>
      </c>
      <c r="R699" s="287"/>
      <c r="S699" s="287"/>
      <c r="T699" s="312"/>
      <c r="U699" s="310"/>
      <c r="V699" s="310"/>
      <c r="W699" s="310"/>
      <c r="X699" s="310"/>
    </row>
    <row r="700" spans="2:24" ht="15.75" customHeight="1" outlineLevel="1" thickTop="1" thickBot="1" x14ac:dyDescent="0.3">
      <c r="B700" s="2">
        <v>663</v>
      </c>
      <c r="C700" s="2">
        <v>581</v>
      </c>
      <c r="D700" s="413" t="s">
        <v>1230</v>
      </c>
      <c r="E700" s="285">
        <v>3</v>
      </c>
      <c r="F700" s="284">
        <v>340.70859999999999</v>
      </c>
      <c r="G700" s="284">
        <v>349.40789999999998</v>
      </c>
      <c r="H700" s="284">
        <v>221.9572</v>
      </c>
      <c r="J700" s="288">
        <v>663</v>
      </c>
      <c r="K700" s="288">
        <v>581</v>
      </c>
      <c r="L700" s="296" t="str">
        <f>D682</f>
        <v>Білозерський районний суд Херсонської області</v>
      </c>
      <c r="M700" s="290">
        <f>E682</f>
        <v>6.1</v>
      </c>
      <c r="N700" s="291">
        <f>F682</f>
        <v>641.72109999999998</v>
      </c>
      <c r="O700" s="291">
        <f>G682</f>
        <v>582.6925</v>
      </c>
      <c r="P700" s="291">
        <f>H682</f>
        <v>478.09379999999999</v>
      </c>
      <c r="R700" s="288">
        <v>334</v>
      </c>
      <c r="S700" s="288">
        <v>302</v>
      </c>
      <c r="T700" s="293" t="s">
        <v>877</v>
      </c>
      <c r="U700" s="290">
        <f t="shared" ref="U700:X701" si="174">M700</f>
        <v>6.1</v>
      </c>
      <c r="V700" s="290">
        <f t="shared" si="174"/>
        <v>641.72109999999998</v>
      </c>
      <c r="W700" s="290">
        <f t="shared" si="174"/>
        <v>582.6925</v>
      </c>
      <c r="X700" s="290">
        <f t="shared" si="174"/>
        <v>478.09379999999999</v>
      </c>
    </row>
    <row r="701" spans="2:24" ht="16.5" customHeight="1" outlineLevel="1" thickTop="1" thickBot="1" x14ac:dyDescent="0.3">
      <c r="B701" s="396">
        <v>664</v>
      </c>
      <c r="C701" s="396">
        <v>582</v>
      </c>
      <c r="D701" s="414" t="s">
        <v>1231</v>
      </c>
      <c r="E701" s="347">
        <f>27.7</f>
        <v>27.7</v>
      </c>
      <c r="F701" s="346">
        <v>4908.1162999999997</v>
      </c>
      <c r="G701" s="346">
        <v>4041.1676000000002</v>
      </c>
      <c r="H701" s="346">
        <v>6089.1790000000001</v>
      </c>
      <c r="J701" s="437">
        <v>664</v>
      </c>
      <c r="K701" s="437">
        <v>582</v>
      </c>
      <c r="L701" s="438" t="str">
        <f>D701</f>
        <v>Херсонський міський суд Херсонської області</v>
      </c>
      <c r="M701" s="417">
        <f>E701</f>
        <v>27.7</v>
      </c>
      <c r="N701" s="418">
        <f>F701</f>
        <v>4908.1162999999997</v>
      </c>
      <c r="O701" s="418">
        <f>G701</f>
        <v>4041.1676000000002</v>
      </c>
      <c r="P701" s="418">
        <f>H701</f>
        <v>6089.1790000000001</v>
      </c>
      <c r="R701" s="437">
        <v>335</v>
      </c>
      <c r="S701" s="437">
        <v>303</v>
      </c>
      <c r="T701" s="343" t="s">
        <v>376</v>
      </c>
      <c r="U701" s="439">
        <f t="shared" si="174"/>
        <v>27.7</v>
      </c>
      <c r="V701" s="439">
        <f t="shared" si="174"/>
        <v>4908.1162999999997</v>
      </c>
      <c r="W701" s="439">
        <f t="shared" si="174"/>
        <v>4041.1676000000002</v>
      </c>
      <c r="X701" s="439">
        <f t="shared" si="174"/>
        <v>6089.1790000000001</v>
      </c>
    </row>
    <row r="702" spans="2:24" ht="30.75" customHeight="1" outlineLevel="1" thickTop="1" x14ac:dyDescent="0.25">
      <c r="B702" s="302">
        <v>665</v>
      </c>
      <c r="C702" s="302">
        <v>583</v>
      </c>
      <c r="D702" s="419" t="s">
        <v>1232</v>
      </c>
      <c r="E702" s="350">
        <v>2</v>
      </c>
      <c r="F702" s="301">
        <v>268.46910000000003</v>
      </c>
      <c r="G702" s="301">
        <v>213.03129999999999</v>
      </c>
      <c r="H702" s="301">
        <v>232.8013</v>
      </c>
      <c r="J702" s="302">
        <v>665</v>
      </c>
      <c r="K702" s="302">
        <v>583</v>
      </c>
      <c r="L702" s="303" t="str">
        <f>D707</f>
        <v>Дунаєвецький районний суд Хмельницької області</v>
      </c>
      <c r="M702" s="300">
        <f>E707</f>
        <v>2</v>
      </c>
      <c r="N702" s="301">
        <f>F707</f>
        <v>313.07380000000001</v>
      </c>
      <c r="O702" s="301">
        <f>G707</f>
        <v>306.90530000000001</v>
      </c>
      <c r="P702" s="301">
        <f>H707</f>
        <v>197.78700000000001</v>
      </c>
      <c r="R702" s="302">
        <v>336</v>
      </c>
      <c r="S702" s="302">
        <v>304</v>
      </c>
      <c r="T702" s="303" t="s">
        <v>378</v>
      </c>
      <c r="U702" s="300">
        <f>M702+M703</f>
        <v>3</v>
      </c>
      <c r="V702" s="300">
        <f>N702+N703</f>
        <v>501.95050000000003</v>
      </c>
      <c r="W702" s="300">
        <f>O702+O703</f>
        <v>538.25850000000003</v>
      </c>
      <c r="X702" s="300">
        <f>P702+P703</f>
        <v>422.33450000000005</v>
      </c>
    </row>
    <row r="703" spans="2:24" ht="30.75" customHeight="1" outlineLevel="1" thickBot="1" x14ac:dyDescent="0.3">
      <c r="B703" s="2">
        <v>666</v>
      </c>
      <c r="C703" s="2">
        <v>584</v>
      </c>
      <c r="D703" s="413" t="s">
        <v>1233</v>
      </c>
      <c r="E703" s="285">
        <v>2</v>
      </c>
      <c r="F703" s="284">
        <v>172.68899999999999</v>
      </c>
      <c r="G703" s="284">
        <v>177.98820000000001</v>
      </c>
      <c r="H703" s="284">
        <v>134.5806</v>
      </c>
      <c r="J703" s="287">
        <v>666</v>
      </c>
      <c r="K703" s="287">
        <v>584</v>
      </c>
      <c r="L703" s="329" t="str">
        <f>D713</f>
        <v>Новоушицький районний суд Хмельницької області</v>
      </c>
      <c r="M703" s="307">
        <f>E713</f>
        <v>1</v>
      </c>
      <c r="N703" s="330">
        <f>F713</f>
        <v>188.8767</v>
      </c>
      <c r="O703" s="330">
        <f>G713</f>
        <v>231.35319999999999</v>
      </c>
      <c r="P703" s="330">
        <f>H713</f>
        <v>224.54750000000001</v>
      </c>
      <c r="R703" s="287"/>
      <c r="S703" s="287"/>
      <c r="T703" s="312"/>
      <c r="U703" s="310"/>
      <c r="V703" s="310"/>
      <c r="W703" s="310"/>
      <c r="X703" s="310"/>
    </row>
    <row r="704" spans="2:24" ht="30" customHeight="1" outlineLevel="1" thickTop="1" x14ac:dyDescent="0.25">
      <c r="B704" s="2">
        <v>667</v>
      </c>
      <c r="C704" s="2">
        <v>585</v>
      </c>
      <c r="D704" s="413" t="s">
        <v>1234</v>
      </c>
      <c r="E704" s="285">
        <v>3</v>
      </c>
      <c r="F704" s="284">
        <v>448.2423</v>
      </c>
      <c r="G704" s="284">
        <v>402.20170000000002</v>
      </c>
      <c r="H704" s="284">
        <v>369.47649999999999</v>
      </c>
      <c r="J704" s="302">
        <v>667</v>
      </c>
      <c r="K704" s="302">
        <v>585</v>
      </c>
      <c r="L704" s="303" t="str">
        <f>D702</f>
        <v>Білогірський районний суд Хмельницької області</v>
      </c>
      <c r="M704" s="300">
        <f>E702</f>
        <v>2</v>
      </c>
      <c r="N704" s="301">
        <f>F702</f>
        <v>268.46910000000003</v>
      </c>
      <c r="O704" s="301">
        <f>G702</f>
        <v>213.03129999999999</v>
      </c>
      <c r="P704" s="301">
        <f>H702</f>
        <v>232.8013</v>
      </c>
      <c r="R704" s="302">
        <v>337</v>
      </c>
      <c r="S704" s="302">
        <v>305</v>
      </c>
      <c r="T704" s="303" t="s">
        <v>379</v>
      </c>
      <c r="U704" s="300">
        <f>M704+M705+M706</f>
        <v>10</v>
      </c>
      <c r="V704" s="300">
        <f>N704+N705+N706</f>
        <v>1034.3915000000002</v>
      </c>
      <c r="W704" s="300">
        <f>O704+O705+O706</f>
        <v>913.78620000000001</v>
      </c>
      <c r="X704" s="300">
        <f>P704+P705+P706</f>
        <v>1089.0617999999999</v>
      </c>
    </row>
    <row r="705" spans="2:25" ht="30" customHeight="1" outlineLevel="1" x14ac:dyDescent="0.25">
      <c r="B705" s="2">
        <v>668</v>
      </c>
      <c r="C705" s="2">
        <v>586</v>
      </c>
      <c r="D705" s="413" t="s">
        <v>1235</v>
      </c>
      <c r="E705" s="285">
        <v>3</v>
      </c>
      <c r="F705" s="284">
        <v>313.20499999999998</v>
      </c>
      <c r="G705" s="284">
        <v>283.26569999999998</v>
      </c>
      <c r="H705" s="284">
        <v>152.4967</v>
      </c>
      <c r="J705" s="2">
        <v>668</v>
      </c>
      <c r="K705" s="2">
        <v>586</v>
      </c>
      <c r="L705" s="295" t="str">
        <f>D708</f>
        <v>Ізяславський районний суд Хмельницької області</v>
      </c>
      <c r="M705" s="286">
        <f>E708</f>
        <v>6</v>
      </c>
      <c r="N705" s="284">
        <f>F708</f>
        <v>486.56779999999998</v>
      </c>
      <c r="O705" s="284">
        <f>G708</f>
        <v>462.25580000000002</v>
      </c>
      <c r="P705" s="284">
        <f>H708</f>
        <v>550.09900000000005</v>
      </c>
      <c r="R705" s="2"/>
      <c r="S705" s="2"/>
      <c r="T705" s="363"/>
      <c r="U705" s="217"/>
      <c r="V705" s="217"/>
      <c r="W705" s="217"/>
      <c r="X705" s="217"/>
    </row>
    <row r="706" spans="2:25" ht="30.75" customHeight="1" outlineLevel="1" thickBot="1" x14ac:dyDescent="0.3">
      <c r="B706" s="2">
        <v>669</v>
      </c>
      <c r="C706" s="2">
        <v>587</v>
      </c>
      <c r="D706" s="413" t="s">
        <v>1236</v>
      </c>
      <c r="E706" s="285">
        <v>2</v>
      </c>
      <c r="F706" s="284">
        <v>343.14389999999997</v>
      </c>
      <c r="G706" s="284">
        <v>280.09570000000002</v>
      </c>
      <c r="H706" s="284">
        <v>410.75630000000001</v>
      </c>
      <c r="J706" s="287">
        <v>669</v>
      </c>
      <c r="K706" s="287">
        <v>587</v>
      </c>
      <c r="L706" s="329" t="str">
        <f>D718</f>
        <v>Теофіпольський районний суд Хмельницької області</v>
      </c>
      <c r="M706" s="307">
        <f>E718</f>
        <v>2</v>
      </c>
      <c r="N706" s="330">
        <f>F718</f>
        <v>279.3546</v>
      </c>
      <c r="O706" s="330">
        <f>G718</f>
        <v>238.4991</v>
      </c>
      <c r="P706" s="330">
        <f>H718</f>
        <v>306.16149999999999</v>
      </c>
      <c r="R706" s="287"/>
      <c r="S706" s="287"/>
      <c r="T706" s="406"/>
      <c r="U706" s="310"/>
      <c r="V706" s="310"/>
      <c r="W706" s="310"/>
      <c r="X706" s="310"/>
    </row>
    <row r="707" spans="2:25" ht="30" customHeight="1" outlineLevel="1" thickTop="1" x14ac:dyDescent="0.25">
      <c r="B707" s="2">
        <v>670</v>
      </c>
      <c r="C707" s="2">
        <v>588</v>
      </c>
      <c r="D707" s="413" t="s">
        <v>1237</v>
      </c>
      <c r="E707" s="285">
        <v>2</v>
      </c>
      <c r="F707" s="284">
        <v>313.07380000000001</v>
      </c>
      <c r="G707" s="284">
        <v>306.90530000000001</v>
      </c>
      <c r="H707" s="284">
        <v>197.78700000000001</v>
      </c>
      <c r="J707" s="302">
        <v>670</v>
      </c>
      <c r="K707" s="302">
        <v>588</v>
      </c>
      <c r="L707" s="303" t="str">
        <f>D709</f>
        <v>Кам’янець-Подільський міськрайонний суд Хмельницької області</v>
      </c>
      <c r="M707" s="300">
        <f>E709</f>
        <v>14</v>
      </c>
      <c r="N707" s="301">
        <f>F709</f>
        <v>1452.7872</v>
      </c>
      <c r="O707" s="301">
        <f>G709</f>
        <v>1250.1642999999999</v>
      </c>
      <c r="P707" s="301">
        <f>H709</f>
        <v>1254.2188000000001</v>
      </c>
      <c r="R707" s="302">
        <v>338</v>
      </c>
      <c r="S707" s="302">
        <v>306</v>
      </c>
      <c r="T707" s="303" t="s">
        <v>882</v>
      </c>
      <c r="U707" s="300">
        <f>M707+M708</f>
        <v>17</v>
      </c>
      <c r="V707" s="300">
        <f>N707+N708</f>
        <v>1709.0226</v>
      </c>
      <c r="W707" s="300">
        <f>O707+O708</f>
        <v>1488.5055</v>
      </c>
      <c r="X707" s="300">
        <f>P707+P708</f>
        <v>1365.8171000000002</v>
      </c>
    </row>
    <row r="708" spans="2:25" ht="30.75" customHeight="1" outlineLevel="1" thickBot="1" x14ac:dyDescent="0.3">
      <c r="B708" s="2">
        <v>671</v>
      </c>
      <c r="C708" s="2">
        <v>589</v>
      </c>
      <c r="D708" s="413" t="s">
        <v>1238</v>
      </c>
      <c r="E708" s="285">
        <v>6</v>
      </c>
      <c r="F708" s="284">
        <v>486.56779999999998</v>
      </c>
      <c r="G708" s="284">
        <v>462.25580000000002</v>
      </c>
      <c r="H708" s="284">
        <v>550.09900000000005</v>
      </c>
      <c r="J708" s="287">
        <v>671</v>
      </c>
      <c r="K708" s="287">
        <v>589</v>
      </c>
      <c r="L708" s="329" t="str">
        <f>D720</f>
        <v>Чемеровецький районний суд Хмельницької області</v>
      </c>
      <c r="M708" s="307">
        <f>E720</f>
        <v>3</v>
      </c>
      <c r="N708" s="330">
        <f>F720</f>
        <v>256.23540000000003</v>
      </c>
      <c r="O708" s="330">
        <f>G720</f>
        <v>238.34119999999999</v>
      </c>
      <c r="P708" s="330">
        <f>H720</f>
        <v>111.59829999999999</v>
      </c>
      <c r="R708" s="287"/>
      <c r="S708" s="287"/>
      <c r="T708" s="312"/>
      <c r="U708" s="310"/>
      <c r="V708" s="310"/>
      <c r="W708" s="310"/>
      <c r="X708" s="310"/>
    </row>
    <row r="709" spans="2:25" ht="30.75" customHeight="1" outlineLevel="1" thickTop="1" x14ac:dyDescent="0.25">
      <c r="B709" s="2">
        <v>672</v>
      </c>
      <c r="C709" s="2">
        <v>590</v>
      </c>
      <c r="D709" s="413" t="s">
        <v>1239</v>
      </c>
      <c r="E709" s="285">
        <v>14</v>
      </c>
      <c r="F709" s="284">
        <v>1452.7872</v>
      </c>
      <c r="G709" s="284">
        <v>1250.1642999999999</v>
      </c>
      <c r="H709" s="284">
        <v>1254.2188000000001</v>
      </c>
      <c r="J709" s="302">
        <v>672</v>
      </c>
      <c r="K709" s="302">
        <v>590</v>
      </c>
      <c r="L709" s="356" t="str">
        <f>D706</f>
        <v>Деражнянський районний суд Хмельницької області</v>
      </c>
      <c r="M709" s="300">
        <f>E706</f>
        <v>2</v>
      </c>
      <c r="N709" s="301">
        <f>F706</f>
        <v>343.14389999999997</v>
      </c>
      <c r="O709" s="301">
        <f>G706</f>
        <v>280.09570000000002</v>
      </c>
      <c r="P709" s="301">
        <f>H706</f>
        <v>410.75630000000001</v>
      </c>
      <c r="R709" s="302">
        <v>339</v>
      </c>
      <c r="S709" s="302">
        <v>307</v>
      </c>
      <c r="T709" s="356" t="s">
        <v>381</v>
      </c>
      <c r="U709" s="305">
        <f>M709+M710+M711</f>
        <v>5</v>
      </c>
      <c r="V709" s="305">
        <f>N709+N710+N711</f>
        <v>719.7476999999999</v>
      </c>
      <c r="W709" s="305">
        <f>O709+O710+O711</f>
        <v>563.18470000000002</v>
      </c>
      <c r="X709" s="305">
        <f>P709+P710+P711</f>
        <v>1000.3933000000001</v>
      </c>
    </row>
    <row r="710" spans="2:25" ht="30" customHeight="1" outlineLevel="1" x14ac:dyDescent="0.25">
      <c r="B710" s="2">
        <v>673</v>
      </c>
      <c r="C710" s="2">
        <v>591</v>
      </c>
      <c r="D710" s="413" t="s">
        <v>1240</v>
      </c>
      <c r="E710" s="285">
        <v>2</v>
      </c>
      <c r="F710" s="284">
        <v>345.15309999999999</v>
      </c>
      <c r="G710" s="284">
        <v>248.2911</v>
      </c>
      <c r="H710" s="284">
        <v>481.68860000000001</v>
      </c>
      <c r="J710" s="2">
        <v>673</v>
      </c>
      <c r="K710" s="2">
        <v>591</v>
      </c>
      <c r="L710" s="295" t="str">
        <f>D711</f>
        <v>Летичівський районний суд Хмельницької області</v>
      </c>
      <c r="M710" s="286">
        <f>E711</f>
        <v>2</v>
      </c>
      <c r="N710" s="284">
        <f>F711</f>
        <v>247.5162</v>
      </c>
      <c r="O710" s="284">
        <f>G711</f>
        <v>171.12620000000001</v>
      </c>
      <c r="P710" s="284">
        <f>H711</f>
        <v>416.09399999999999</v>
      </c>
      <c r="R710" s="2"/>
      <c r="S710" s="2"/>
      <c r="T710" s="363"/>
      <c r="U710" s="217"/>
      <c r="V710" s="217"/>
      <c r="W710" s="217"/>
      <c r="X710" s="217"/>
    </row>
    <row r="711" spans="2:25" ht="30.75" customHeight="1" outlineLevel="1" thickBot="1" x14ac:dyDescent="0.3">
      <c r="B711" s="2">
        <v>674</v>
      </c>
      <c r="C711" s="2">
        <v>592</v>
      </c>
      <c r="D711" s="413" t="s">
        <v>1241</v>
      </c>
      <c r="E711" s="285">
        <v>2</v>
      </c>
      <c r="F711" s="284">
        <v>247.5162</v>
      </c>
      <c r="G711" s="284">
        <v>171.12620000000001</v>
      </c>
      <c r="H711" s="284">
        <v>416.09399999999999</v>
      </c>
      <c r="J711" s="287">
        <v>674</v>
      </c>
      <c r="K711" s="287">
        <v>592</v>
      </c>
      <c r="L711" s="329" t="str">
        <f>D717</f>
        <v>Старосинявський районний суд Хмельницької області</v>
      </c>
      <c r="M711" s="307">
        <f>E717</f>
        <v>1</v>
      </c>
      <c r="N711" s="330">
        <f>F717</f>
        <v>129.08760000000001</v>
      </c>
      <c r="O711" s="330">
        <f>G717</f>
        <v>111.9628</v>
      </c>
      <c r="P711" s="330">
        <f>H717</f>
        <v>173.54300000000001</v>
      </c>
      <c r="R711" s="287"/>
      <c r="S711" s="287"/>
      <c r="T711" s="406"/>
      <c r="U711" s="310"/>
      <c r="V711" s="310"/>
      <c r="W711" s="310"/>
      <c r="X711" s="310"/>
    </row>
    <row r="712" spans="2:25" ht="30" customHeight="1" outlineLevel="1" thickTop="1" x14ac:dyDescent="0.25">
      <c r="B712" s="2">
        <v>675</v>
      </c>
      <c r="C712" s="2">
        <v>593</v>
      </c>
      <c r="D712" s="413" t="s">
        <v>1242</v>
      </c>
      <c r="E712" s="285">
        <v>4</v>
      </c>
      <c r="F712" s="284">
        <v>364.16759999999999</v>
      </c>
      <c r="G712" s="284">
        <v>326.5607</v>
      </c>
      <c r="H712" s="284">
        <v>211.18629999999999</v>
      </c>
      <c r="J712" s="302">
        <v>675</v>
      </c>
      <c r="K712" s="302">
        <v>593</v>
      </c>
      <c r="L712" s="303" t="str">
        <f>D712</f>
        <v>Нетішинський міський суд Хмельницької області</v>
      </c>
      <c r="M712" s="300">
        <f>E712</f>
        <v>4</v>
      </c>
      <c r="N712" s="301">
        <f>F712</f>
        <v>364.16759999999999</v>
      </c>
      <c r="O712" s="301">
        <f>G712</f>
        <v>326.5607</v>
      </c>
      <c r="P712" s="301">
        <f>H712</f>
        <v>211.18629999999999</v>
      </c>
      <c r="R712" s="302">
        <v>340</v>
      </c>
      <c r="S712" s="302">
        <v>308</v>
      </c>
      <c r="T712" s="303" t="s">
        <v>382</v>
      </c>
      <c r="U712" s="300">
        <f>M712+M713</f>
        <v>7</v>
      </c>
      <c r="V712" s="300">
        <f>N712+N713</f>
        <v>853.34889999999996</v>
      </c>
      <c r="W712" s="300">
        <f>O712+O713</f>
        <v>845.625</v>
      </c>
      <c r="X712" s="300">
        <f>P712+P713</f>
        <v>506.62509999999997</v>
      </c>
    </row>
    <row r="713" spans="2:25" ht="30.75" customHeight="1" outlineLevel="1" thickBot="1" x14ac:dyDescent="0.3">
      <c r="B713" s="2">
        <v>676</v>
      </c>
      <c r="C713" s="2">
        <v>594</v>
      </c>
      <c r="D713" s="413" t="s">
        <v>1243</v>
      </c>
      <c r="E713" s="285">
        <v>1</v>
      </c>
      <c r="F713" s="284">
        <v>188.8767</v>
      </c>
      <c r="G713" s="284">
        <v>231.35319999999999</v>
      </c>
      <c r="H713" s="284">
        <v>224.54750000000001</v>
      </c>
      <c r="J713" s="287">
        <v>676</v>
      </c>
      <c r="K713" s="287">
        <v>594</v>
      </c>
      <c r="L713" s="329" t="str">
        <f>D715</f>
        <v>Славутський міськрайонний суд Хмельницької області</v>
      </c>
      <c r="M713" s="307">
        <f>E715</f>
        <v>3</v>
      </c>
      <c r="N713" s="330">
        <f>F715</f>
        <v>489.18130000000002</v>
      </c>
      <c r="O713" s="330">
        <f>G715</f>
        <v>519.0643</v>
      </c>
      <c r="P713" s="330">
        <f>H715</f>
        <v>295.43880000000001</v>
      </c>
      <c r="R713" s="287"/>
      <c r="S713" s="287"/>
      <c r="T713" s="312"/>
      <c r="U713" s="310"/>
      <c r="V713" s="310"/>
      <c r="W713" s="310"/>
      <c r="X713" s="310"/>
    </row>
    <row r="714" spans="2:25" ht="30" customHeight="1" outlineLevel="1" thickTop="1" x14ac:dyDescent="0.25">
      <c r="B714" s="2">
        <v>677</v>
      </c>
      <c r="C714" s="2">
        <v>595</v>
      </c>
      <c r="D714" s="413" t="s">
        <v>1244</v>
      </c>
      <c r="E714" s="285">
        <v>3</v>
      </c>
      <c r="F714" s="284">
        <v>387.90730000000002</v>
      </c>
      <c r="G714" s="284">
        <v>353.1173</v>
      </c>
      <c r="H714" s="284">
        <v>242.38499999999999</v>
      </c>
      <c r="J714" s="302">
        <v>677</v>
      </c>
      <c r="K714" s="302">
        <v>595</v>
      </c>
      <c r="L714" s="303" t="str">
        <f>D710</f>
        <v>Красилівський районний суд Хмельницької області</v>
      </c>
      <c r="M714" s="300">
        <f>E710</f>
        <v>2</v>
      </c>
      <c r="N714" s="301">
        <f>F710</f>
        <v>345.15309999999999</v>
      </c>
      <c r="O714" s="301">
        <f>G710</f>
        <v>248.2911</v>
      </c>
      <c r="P714" s="301">
        <f>H710</f>
        <v>481.68860000000001</v>
      </c>
      <c r="R714" s="302">
        <v>341</v>
      </c>
      <c r="S714" s="302">
        <v>309</v>
      </c>
      <c r="T714" s="303" t="s">
        <v>886</v>
      </c>
      <c r="U714" s="300">
        <f>M714+M715</f>
        <v>7</v>
      </c>
      <c r="V714" s="300">
        <f>N714+N715</f>
        <v>1143.0808</v>
      </c>
      <c r="W714" s="300">
        <f>O714+O715</f>
        <v>1046.1904</v>
      </c>
      <c r="X714" s="300">
        <f>P714+P715</f>
        <v>1085.0669</v>
      </c>
    </row>
    <row r="715" spans="2:25" ht="30.75" customHeight="1" outlineLevel="1" thickBot="1" x14ac:dyDescent="0.3">
      <c r="B715" s="2">
        <v>678</v>
      </c>
      <c r="C715" s="2">
        <v>596</v>
      </c>
      <c r="D715" s="413" t="s">
        <v>1245</v>
      </c>
      <c r="E715" s="285">
        <v>3</v>
      </c>
      <c r="F715" s="284">
        <v>489.18130000000002</v>
      </c>
      <c r="G715" s="284">
        <v>519.0643</v>
      </c>
      <c r="H715" s="284">
        <v>295.43880000000001</v>
      </c>
      <c r="J715" s="287">
        <v>678</v>
      </c>
      <c r="K715" s="287">
        <v>596</v>
      </c>
      <c r="L715" s="329" t="str">
        <f>D716</f>
        <v>Старокостянтинівський районний суд Хмельницької області</v>
      </c>
      <c r="M715" s="307">
        <f>E716</f>
        <v>5</v>
      </c>
      <c r="N715" s="330">
        <f>F716</f>
        <v>797.92769999999996</v>
      </c>
      <c r="O715" s="330">
        <f>G716</f>
        <v>797.89930000000004</v>
      </c>
      <c r="P715" s="330">
        <f>H716</f>
        <v>603.37829999999997</v>
      </c>
      <c r="R715" s="287"/>
      <c r="S715" s="287"/>
      <c r="T715" s="312"/>
      <c r="U715" s="310"/>
      <c r="V715" s="310"/>
      <c r="W715" s="310"/>
      <c r="X715" s="310"/>
    </row>
    <row r="716" spans="2:25" ht="30" customHeight="1" outlineLevel="1" thickTop="1" x14ac:dyDescent="0.25">
      <c r="B716" s="2">
        <v>679</v>
      </c>
      <c r="C716" s="2">
        <v>597</v>
      </c>
      <c r="D716" s="413" t="s">
        <v>1246</v>
      </c>
      <c r="E716" s="285">
        <v>5</v>
      </c>
      <c r="F716" s="284">
        <v>797.92769999999996</v>
      </c>
      <c r="G716" s="284">
        <v>797.89930000000004</v>
      </c>
      <c r="H716" s="284">
        <v>603.37829999999997</v>
      </c>
      <c r="J716" s="302">
        <v>679</v>
      </c>
      <c r="K716" s="302">
        <v>597</v>
      </c>
      <c r="L716" s="303" t="str">
        <f>D704</f>
        <v>Волочиський районний суд Хмельницької області</v>
      </c>
      <c r="M716" s="300">
        <f>E704</f>
        <v>3</v>
      </c>
      <c r="N716" s="301">
        <f>F704</f>
        <v>448.2423</v>
      </c>
      <c r="O716" s="301">
        <f>G704</f>
        <v>402.20170000000002</v>
      </c>
      <c r="P716" s="301">
        <f>H704</f>
        <v>369.47649999999999</v>
      </c>
      <c r="R716" s="302">
        <v>342</v>
      </c>
      <c r="S716" s="302">
        <v>310</v>
      </c>
      <c r="T716" s="303" t="s">
        <v>384</v>
      </c>
      <c r="U716" s="300">
        <f>M716+M717</f>
        <v>32.299999999999997</v>
      </c>
      <c r="V716" s="300">
        <f>N716+N717</f>
        <v>5707.1058000000003</v>
      </c>
      <c r="W716" s="300">
        <f>O716+O717</f>
        <v>4973.5628999999999</v>
      </c>
      <c r="X716" s="300">
        <f>P716+P717</f>
        <v>3897.0451000000003</v>
      </c>
      <c r="Y716" s="502"/>
    </row>
    <row r="717" spans="2:25" ht="30.75" customHeight="1" outlineLevel="1" thickBot="1" x14ac:dyDescent="0.3">
      <c r="B717" s="2">
        <v>680</v>
      </c>
      <c r="C717" s="2">
        <v>598</v>
      </c>
      <c r="D717" s="413" t="s">
        <v>1247</v>
      </c>
      <c r="E717" s="285">
        <v>1</v>
      </c>
      <c r="F717" s="284">
        <v>129.08760000000001</v>
      </c>
      <c r="G717" s="284">
        <v>111.9628</v>
      </c>
      <c r="H717" s="284">
        <v>173.54300000000001</v>
      </c>
      <c r="J717" s="287">
        <v>680</v>
      </c>
      <c r="K717" s="287">
        <v>598</v>
      </c>
      <c r="L717" s="329" t="str">
        <f>D719</f>
        <v>Хмельницький міськрайонний суд Хмельницької області</v>
      </c>
      <c r="M717" s="307">
        <f>E719</f>
        <v>29.3</v>
      </c>
      <c r="N717" s="330">
        <f>F719</f>
        <v>5258.8635000000004</v>
      </c>
      <c r="O717" s="330">
        <f>G719</f>
        <v>4571.3612000000003</v>
      </c>
      <c r="P717" s="330">
        <f>H719</f>
        <v>3527.5686000000001</v>
      </c>
      <c r="R717" s="287"/>
      <c r="S717" s="287"/>
      <c r="T717" s="312"/>
      <c r="U717" s="310"/>
      <c r="V717" s="310"/>
      <c r="W717" s="310"/>
      <c r="X717" s="310"/>
      <c r="Y717" s="502"/>
    </row>
    <row r="718" spans="2:25" ht="30" customHeight="1" outlineLevel="1" thickTop="1" x14ac:dyDescent="0.25">
      <c r="B718" s="2">
        <v>681</v>
      </c>
      <c r="C718" s="2">
        <v>599</v>
      </c>
      <c r="D718" s="413" t="s">
        <v>1248</v>
      </c>
      <c r="E718" s="285">
        <v>2</v>
      </c>
      <c r="F718" s="284">
        <v>279.3546</v>
      </c>
      <c r="G718" s="284">
        <v>238.4991</v>
      </c>
      <c r="H718" s="284">
        <v>306.16149999999999</v>
      </c>
      <c r="J718" s="302">
        <v>681</v>
      </c>
      <c r="K718" s="302">
        <v>599</v>
      </c>
      <c r="L718" s="303" t="str">
        <f>D714</f>
        <v>Полонський районний суд Хмельницької області</v>
      </c>
      <c r="M718" s="300">
        <f>E714</f>
        <v>3</v>
      </c>
      <c r="N718" s="301">
        <f>F714</f>
        <v>387.90730000000002</v>
      </c>
      <c r="O718" s="301">
        <f>G714</f>
        <v>353.1173</v>
      </c>
      <c r="P718" s="301">
        <f>H714</f>
        <v>242.38499999999999</v>
      </c>
      <c r="R718" s="302">
        <v>343</v>
      </c>
      <c r="S718" s="302">
        <v>311</v>
      </c>
      <c r="T718" s="303" t="s">
        <v>385</v>
      </c>
      <c r="U718" s="300">
        <f>M718+M719</f>
        <v>11</v>
      </c>
      <c r="V718" s="300">
        <f>N718+N719</f>
        <v>1059.2387000000001</v>
      </c>
      <c r="W718" s="300">
        <f>O718+O719</f>
        <v>1018.7809999999999</v>
      </c>
      <c r="X718" s="300">
        <f>P718+P719</f>
        <v>607.77150000000006</v>
      </c>
    </row>
    <row r="719" spans="2:25" ht="30.75" customHeight="1" outlineLevel="1" thickBot="1" x14ac:dyDescent="0.3">
      <c r="B719" s="2">
        <v>682</v>
      </c>
      <c r="C719" s="2">
        <v>600</v>
      </c>
      <c r="D719" s="413" t="s">
        <v>1249</v>
      </c>
      <c r="E719" s="285">
        <v>29.3</v>
      </c>
      <c r="F719" s="284">
        <v>5258.8635000000004</v>
      </c>
      <c r="G719" s="284">
        <v>4571.3612000000003</v>
      </c>
      <c r="H719" s="284">
        <v>3527.5686000000001</v>
      </c>
      <c r="J719" s="287">
        <v>682</v>
      </c>
      <c r="K719" s="287">
        <v>600</v>
      </c>
      <c r="L719" s="329" t="str">
        <f>D721</f>
        <v>Шепетівський міськрайонний суд Хмельницької області</v>
      </c>
      <c r="M719" s="307">
        <f>E721</f>
        <v>8</v>
      </c>
      <c r="N719" s="330">
        <f>F721</f>
        <v>671.33140000000003</v>
      </c>
      <c r="O719" s="330">
        <f>G721</f>
        <v>665.66369999999995</v>
      </c>
      <c r="P719" s="330">
        <f>H721</f>
        <v>365.38650000000001</v>
      </c>
      <c r="R719" s="287"/>
      <c r="S719" s="287"/>
      <c r="T719" s="312"/>
      <c r="U719" s="310"/>
      <c r="V719" s="310"/>
      <c r="W719" s="310"/>
      <c r="X719" s="310"/>
    </row>
    <row r="720" spans="2:25" ht="30" customHeight="1" outlineLevel="1" thickTop="1" x14ac:dyDescent="0.25">
      <c r="B720" s="2">
        <v>683</v>
      </c>
      <c r="C720" s="2">
        <v>601</v>
      </c>
      <c r="D720" s="413" t="s">
        <v>1250</v>
      </c>
      <c r="E720" s="285">
        <v>3</v>
      </c>
      <c r="F720" s="284">
        <v>256.23540000000003</v>
      </c>
      <c r="G720" s="284">
        <v>238.34119999999999</v>
      </c>
      <c r="H720" s="284">
        <v>111.59829999999999</v>
      </c>
      <c r="J720" s="302">
        <v>683</v>
      </c>
      <c r="K720" s="302">
        <v>601</v>
      </c>
      <c r="L720" s="303" t="str">
        <f>D703</f>
        <v>Віньковецький районний суд Хмельницької області</v>
      </c>
      <c r="M720" s="300">
        <f>E703</f>
        <v>2</v>
      </c>
      <c r="N720" s="301">
        <f>F703</f>
        <v>172.68899999999999</v>
      </c>
      <c r="O720" s="301">
        <f>G703</f>
        <v>177.98820000000001</v>
      </c>
      <c r="P720" s="301">
        <f>H703</f>
        <v>134.5806</v>
      </c>
      <c r="R720" s="302">
        <v>344</v>
      </c>
      <c r="S720" s="302">
        <v>312</v>
      </c>
      <c r="T720" s="385" t="s">
        <v>386</v>
      </c>
      <c r="U720" s="300">
        <f>M720+M721+M722</f>
        <v>10</v>
      </c>
      <c r="V720" s="300">
        <f>N720+N721+N722</f>
        <v>1019.8462</v>
      </c>
      <c r="W720" s="300">
        <f>O720+O721+O722</f>
        <v>895.22350000000006</v>
      </c>
      <c r="X720" s="300">
        <f>P720+P721+P722</f>
        <v>641.10560000000009</v>
      </c>
    </row>
    <row r="721" spans="2:24" ht="30" customHeight="1" outlineLevel="1" x14ac:dyDescent="0.25">
      <c r="B721" s="2">
        <v>684</v>
      </c>
      <c r="C721" s="2">
        <v>602</v>
      </c>
      <c r="D721" s="413" t="s">
        <v>1251</v>
      </c>
      <c r="E721" s="285">
        <v>8</v>
      </c>
      <c r="F721" s="284">
        <v>671.33140000000003</v>
      </c>
      <c r="G721" s="284">
        <v>665.66369999999995</v>
      </c>
      <c r="H721" s="284">
        <v>365.38650000000001</v>
      </c>
      <c r="J721" s="2">
        <v>684</v>
      </c>
      <c r="K721" s="2">
        <v>602</v>
      </c>
      <c r="L721" s="295" t="str">
        <f>D705</f>
        <v>Городоцький районний суд Хмельницької області</v>
      </c>
      <c r="M721" s="286">
        <f>E705</f>
        <v>3</v>
      </c>
      <c r="N721" s="284">
        <f>F705</f>
        <v>313.20499999999998</v>
      </c>
      <c r="O721" s="284">
        <f>G705</f>
        <v>283.26569999999998</v>
      </c>
      <c r="P721" s="284">
        <f>H705</f>
        <v>152.4967</v>
      </c>
      <c r="R721" s="2"/>
      <c r="S721" s="2"/>
      <c r="T721" s="363"/>
      <c r="U721" s="217"/>
      <c r="V721" s="217"/>
      <c r="W721" s="217"/>
      <c r="X721" s="217"/>
    </row>
    <row r="722" spans="2:24" ht="30.75" customHeight="1" outlineLevel="1" thickBot="1" x14ac:dyDescent="0.3">
      <c r="B722" s="396">
        <v>685</v>
      </c>
      <c r="C722" s="396">
        <v>603</v>
      </c>
      <c r="D722" s="414" t="s">
        <v>1252</v>
      </c>
      <c r="E722" s="347">
        <v>5</v>
      </c>
      <c r="F722" s="346">
        <v>533.95219999999995</v>
      </c>
      <c r="G722" s="346">
        <v>433.96960000000001</v>
      </c>
      <c r="H722" s="346">
        <v>354.0283</v>
      </c>
      <c r="J722" s="396">
        <v>685</v>
      </c>
      <c r="K722" s="396">
        <v>603</v>
      </c>
      <c r="L722" s="410" t="str">
        <f t="shared" ref="L722:P723" si="175">D722</f>
        <v>Ярмолинецький районний суд Хмельницької області</v>
      </c>
      <c r="M722" s="409">
        <f t="shared" si="175"/>
        <v>5</v>
      </c>
      <c r="N722" s="346">
        <f t="shared" si="175"/>
        <v>533.95219999999995</v>
      </c>
      <c r="O722" s="346">
        <f t="shared" si="175"/>
        <v>433.96960000000001</v>
      </c>
      <c r="P722" s="346">
        <f t="shared" si="175"/>
        <v>354.0283</v>
      </c>
      <c r="R722" s="396"/>
      <c r="S722" s="396"/>
      <c r="T722" s="435"/>
      <c r="U722" s="398"/>
      <c r="V722" s="398"/>
      <c r="W722" s="398"/>
      <c r="X722" s="398"/>
    </row>
    <row r="723" spans="2:24" ht="15" customHeight="1" outlineLevel="1" thickTop="1" x14ac:dyDescent="0.25">
      <c r="B723" s="302">
        <v>686</v>
      </c>
      <c r="C723" s="302">
        <v>604</v>
      </c>
      <c r="D723" s="419" t="s">
        <v>1253</v>
      </c>
      <c r="E723" s="350">
        <v>3</v>
      </c>
      <c r="F723" s="301">
        <v>171.60900000000001</v>
      </c>
      <c r="G723" s="301">
        <v>133.3279</v>
      </c>
      <c r="H723" s="301">
        <v>167.68960000000001</v>
      </c>
      <c r="J723" s="302">
        <v>686</v>
      </c>
      <c r="K723" s="302">
        <v>604</v>
      </c>
      <c r="L723" s="303" t="str">
        <f t="shared" si="175"/>
        <v>Ватутінський міський суд Черкаської області</v>
      </c>
      <c r="M723" s="300">
        <f t="shared" si="175"/>
        <v>3</v>
      </c>
      <c r="N723" s="301">
        <f t="shared" si="175"/>
        <v>171.60900000000001</v>
      </c>
      <c r="O723" s="301">
        <f t="shared" si="175"/>
        <v>133.3279</v>
      </c>
      <c r="P723" s="301">
        <f t="shared" si="175"/>
        <v>167.68960000000001</v>
      </c>
      <c r="R723" s="302">
        <v>345</v>
      </c>
      <c r="S723" s="302">
        <v>313</v>
      </c>
      <c r="T723" s="303" t="s">
        <v>387</v>
      </c>
      <c r="U723" s="300">
        <f>M723+M724+M725+M726</f>
        <v>9.9</v>
      </c>
      <c r="V723" s="300">
        <f>N723+N724+N725+N726</f>
        <v>879.9978000000001</v>
      </c>
      <c r="W723" s="300">
        <f>O723+O724+O725+O726</f>
        <v>720.65560000000005</v>
      </c>
      <c r="X723" s="300">
        <f>P723+P724+P725+P726</f>
        <v>899.34670000000006</v>
      </c>
    </row>
    <row r="724" spans="2:24" ht="30" customHeight="1" outlineLevel="1" x14ac:dyDescent="0.25">
      <c r="B724" s="2">
        <v>687</v>
      </c>
      <c r="C724" s="2">
        <v>605</v>
      </c>
      <c r="D724" s="413" t="s">
        <v>1254</v>
      </c>
      <c r="E724" s="285">
        <v>4</v>
      </c>
      <c r="F724" s="284">
        <v>314.3424</v>
      </c>
      <c r="G724" s="284">
        <v>233.2414</v>
      </c>
      <c r="H724" s="284">
        <v>499.02109999999999</v>
      </c>
      <c r="J724" s="2">
        <v>687</v>
      </c>
      <c r="K724" s="2">
        <v>605</v>
      </c>
      <c r="L724" s="295" t="str">
        <f>D727</f>
        <v>Звенигородський районний суд Черкаської області</v>
      </c>
      <c r="M724" s="300">
        <f>E727</f>
        <v>3.4</v>
      </c>
      <c r="N724" s="284">
        <f>F727</f>
        <v>307.26440000000002</v>
      </c>
      <c r="O724" s="284">
        <f>G727</f>
        <v>258.6601</v>
      </c>
      <c r="P724" s="284">
        <f>H727</f>
        <v>322.72070000000002</v>
      </c>
      <c r="R724" s="2"/>
      <c r="S724" s="2"/>
      <c r="T724" s="363"/>
      <c r="U724" s="217"/>
      <c r="V724" s="217"/>
      <c r="W724" s="217"/>
      <c r="X724" s="217"/>
    </row>
    <row r="725" spans="2:24" ht="30" customHeight="1" outlineLevel="1" x14ac:dyDescent="0.25">
      <c r="B725" s="2">
        <v>688</v>
      </c>
      <c r="C725" s="2">
        <v>606</v>
      </c>
      <c r="D725" s="413" t="s">
        <v>1255</v>
      </c>
      <c r="E725" s="285">
        <v>1.5</v>
      </c>
      <c r="F725" s="284">
        <v>258.77440000000001</v>
      </c>
      <c r="G725" s="284">
        <v>223.17099999999999</v>
      </c>
      <c r="H725" s="284">
        <v>306.82069999999999</v>
      </c>
      <c r="J725" s="2">
        <v>688</v>
      </c>
      <c r="K725" s="2">
        <v>606</v>
      </c>
      <c r="L725" s="295" t="str">
        <f t="shared" ref="L725:P726" si="176">D732</f>
        <v>Катеринопільський районний суд Черкаської області</v>
      </c>
      <c r="M725" s="286">
        <f t="shared" si="176"/>
        <v>1</v>
      </c>
      <c r="N725" s="284">
        <f t="shared" si="176"/>
        <v>176.072</v>
      </c>
      <c r="O725" s="284">
        <f t="shared" si="176"/>
        <v>131.07</v>
      </c>
      <c r="P725" s="284">
        <f t="shared" si="176"/>
        <v>218.7921</v>
      </c>
      <c r="R725" s="2"/>
      <c r="S725" s="2"/>
      <c r="T725" s="363"/>
      <c r="U725" s="217"/>
      <c r="V725" s="217"/>
      <c r="W725" s="217"/>
      <c r="X725" s="217"/>
    </row>
    <row r="726" spans="2:24" ht="15.75" customHeight="1" outlineLevel="1" thickBot="1" x14ac:dyDescent="0.3">
      <c r="B726" s="2">
        <v>689</v>
      </c>
      <c r="C726" s="2">
        <v>607</v>
      </c>
      <c r="D726" s="413" t="s">
        <v>1256</v>
      </c>
      <c r="E726" s="285">
        <v>2.5</v>
      </c>
      <c r="F726" s="284">
        <v>276.1275</v>
      </c>
      <c r="G726" s="284">
        <v>232.4479</v>
      </c>
      <c r="H726" s="284">
        <v>260.28379999999999</v>
      </c>
      <c r="J726" s="287">
        <v>689</v>
      </c>
      <c r="K726" s="287">
        <v>607</v>
      </c>
      <c r="L726" s="329" t="str">
        <f t="shared" si="176"/>
        <v>Лисянський районний суд Черкаської області</v>
      </c>
      <c r="M726" s="307">
        <f t="shared" si="176"/>
        <v>2.5</v>
      </c>
      <c r="N726" s="330">
        <f t="shared" si="176"/>
        <v>225.05240000000001</v>
      </c>
      <c r="O726" s="330">
        <f t="shared" si="176"/>
        <v>197.5976</v>
      </c>
      <c r="P726" s="330">
        <f t="shared" si="176"/>
        <v>190.14429999999999</v>
      </c>
      <c r="R726" s="287"/>
      <c r="S726" s="287"/>
      <c r="T726" s="406"/>
      <c r="U726" s="310"/>
      <c r="V726" s="310"/>
      <c r="W726" s="310"/>
      <c r="X726" s="310"/>
    </row>
    <row r="727" spans="2:24" ht="15" customHeight="1" outlineLevel="1" thickTop="1" x14ac:dyDescent="0.25">
      <c r="B727" s="2">
        <v>690</v>
      </c>
      <c r="C727" s="2">
        <v>608</v>
      </c>
      <c r="D727" s="413" t="s">
        <v>1257</v>
      </c>
      <c r="E727" s="285">
        <v>3.4</v>
      </c>
      <c r="F727" s="284">
        <v>307.26440000000002</v>
      </c>
      <c r="G727" s="284">
        <v>258.6601</v>
      </c>
      <c r="H727" s="284">
        <v>322.72070000000002</v>
      </c>
      <c r="J727" s="302">
        <v>690</v>
      </c>
      <c r="K727" s="302">
        <v>608</v>
      </c>
      <c r="L727" s="303" t="str">
        <f>D725</f>
        <v>Драбівський районний суд Черкаської області</v>
      </c>
      <c r="M727" s="300">
        <f>E725</f>
        <v>1.5</v>
      </c>
      <c r="N727" s="301">
        <f>F725</f>
        <v>258.77440000000001</v>
      </c>
      <c r="O727" s="301">
        <f>G725</f>
        <v>223.17099999999999</v>
      </c>
      <c r="P727" s="301">
        <f>H725</f>
        <v>306.82069999999999</v>
      </c>
      <c r="R727" s="302">
        <v>346</v>
      </c>
      <c r="S727" s="302">
        <v>314</v>
      </c>
      <c r="T727" s="303" t="s">
        <v>388</v>
      </c>
      <c r="U727" s="300">
        <f>M727+M728+M729</f>
        <v>6.5</v>
      </c>
      <c r="V727" s="300">
        <f>N727+N728+N729</f>
        <v>1304.9548</v>
      </c>
      <c r="W727" s="300">
        <f>O727+O728+O729</f>
        <v>1222.3145999999999</v>
      </c>
      <c r="X727" s="300">
        <f>P727+P728+P729</f>
        <v>1473.5261</v>
      </c>
    </row>
    <row r="728" spans="2:24" ht="30" customHeight="1" outlineLevel="1" x14ac:dyDescent="0.25">
      <c r="B728" s="2">
        <v>691</v>
      </c>
      <c r="C728" s="2">
        <v>609</v>
      </c>
      <c r="D728" s="413" t="s">
        <v>1258</v>
      </c>
      <c r="E728" s="285">
        <v>2</v>
      </c>
      <c r="F728" s="284">
        <v>688.37819999999999</v>
      </c>
      <c r="G728" s="284">
        <v>635.41319999999996</v>
      </c>
      <c r="H728" s="284">
        <v>850.26369999999997</v>
      </c>
      <c r="J728" s="2">
        <v>691</v>
      </c>
      <c r="K728" s="2">
        <v>609</v>
      </c>
      <c r="L728" s="295" t="str">
        <f>D728</f>
        <v>Золотоніський міськрайонний суд Черкаської області</v>
      </c>
      <c r="M728" s="286">
        <f>E728</f>
        <v>2</v>
      </c>
      <c r="N728" s="284">
        <f>F728</f>
        <v>688.37819999999999</v>
      </c>
      <c r="O728" s="284">
        <f>G728</f>
        <v>635.41319999999996</v>
      </c>
      <c r="P728" s="284">
        <f>H728</f>
        <v>850.26369999999997</v>
      </c>
      <c r="R728" s="2"/>
      <c r="S728" s="2"/>
      <c r="T728" s="363"/>
      <c r="U728" s="217"/>
      <c r="V728" s="217"/>
      <c r="W728" s="217"/>
      <c r="X728" s="217"/>
    </row>
    <row r="729" spans="2:24" ht="30.75" customHeight="1" outlineLevel="1" thickBot="1" x14ac:dyDescent="0.3">
      <c r="B729" s="2">
        <v>692</v>
      </c>
      <c r="C729" s="2">
        <v>610</v>
      </c>
      <c r="D729" s="413" t="s">
        <v>1259</v>
      </c>
      <c r="E729" s="285">
        <v>1</v>
      </c>
      <c r="F729" s="284">
        <v>226.67240000000001</v>
      </c>
      <c r="G729" s="284">
        <v>215.27080000000001</v>
      </c>
      <c r="H729" s="284">
        <v>223.029</v>
      </c>
      <c r="J729" s="287">
        <v>692</v>
      </c>
      <c r="K729" s="287">
        <v>610</v>
      </c>
      <c r="L729" s="329" t="str">
        <f>D744</f>
        <v>Чорнобаївський районний суд Черкаської області</v>
      </c>
      <c r="M729" s="307">
        <f>E744</f>
        <v>3</v>
      </c>
      <c r="N729" s="330">
        <f>F744</f>
        <v>357.80220000000003</v>
      </c>
      <c r="O729" s="330">
        <f>G744</f>
        <v>363.73039999999997</v>
      </c>
      <c r="P729" s="330">
        <f>H744</f>
        <v>316.44170000000003</v>
      </c>
      <c r="R729" s="287"/>
      <c r="S729" s="287"/>
      <c r="T729" s="406"/>
      <c r="U729" s="310"/>
      <c r="V729" s="310"/>
      <c r="W729" s="310"/>
      <c r="X729" s="310"/>
    </row>
    <row r="730" spans="2:24" ht="30" customHeight="1" outlineLevel="1" thickTop="1" x14ac:dyDescent="0.25">
      <c r="B730" s="2">
        <v>693</v>
      </c>
      <c r="C730" s="2">
        <v>611</v>
      </c>
      <c r="D730" s="413" t="s">
        <v>1260</v>
      </c>
      <c r="E730" s="285">
        <v>1</v>
      </c>
      <c r="F730" s="284">
        <v>263.02960000000002</v>
      </c>
      <c r="G730" s="284">
        <v>280.8331</v>
      </c>
      <c r="H730" s="284">
        <v>377.18020000000001</v>
      </c>
      <c r="J730" s="302">
        <v>693</v>
      </c>
      <c r="K730" s="302">
        <v>611</v>
      </c>
      <c r="L730" s="303" t="str">
        <f>D724</f>
        <v>Городищенський районний суд Черкаської області</v>
      </c>
      <c r="M730" s="300">
        <f>E724</f>
        <v>4</v>
      </c>
      <c r="N730" s="301">
        <f>F724</f>
        <v>314.3424</v>
      </c>
      <c r="O730" s="301">
        <f>G724</f>
        <v>233.2414</v>
      </c>
      <c r="P730" s="301">
        <f>H724</f>
        <v>499.02109999999999</v>
      </c>
      <c r="R730" s="302">
        <v>347</v>
      </c>
      <c r="S730" s="302">
        <v>315</v>
      </c>
      <c r="T730" s="303" t="s">
        <v>390</v>
      </c>
      <c r="U730" s="300">
        <f>M730+M731</f>
        <v>5</v>
      </c>
      <c r="V730" s="300">
        <f>N730+N731</f>
        <v>541.01480000000004</v>
      </c>
      <c r="W730" s="300">
        <f>O730+O731</f>
        <v>448.51220000000001</v>
      </c>
      <c r="X730" s="300">
        <f>P730+P731</f>
        <v>722.05009999999993</v>
      </c>
    </row>
    <row r="731" spans="2:24" ht="30.75" customHeight="1" outlineLevel="1" thickBot="1" x14ac:dyDescent="0.3">
      <c r="B731" s="2">
        <v>694</v>
      </c>
      <c r="C731" s="2">
        <v>612</v>
      </c>
      <c r="D731" s="413" t="s">
        <v>1261</v>
      </c>
      <c r="E731" s="285">
        <v>1.3</v>
      </c>
      <c r="F731" s="284">
        <v>455.2407</v>
      </c>
      <c r="G731" s="284">
        <v>387.43130000000002</v>
      </c>
      <c r="H731" s="284">
        <v>333.05259999999998</v>
      </c>
      <c r="J731" s="287">
        <v>694</v>
      </c>
      <c r="K731" s="287">
        <v>612</v>
      </c>
      <c r="L731" s="329" t="str">
        <f>D729</f>
        <v>Корсунь-Шевченківський районний суд Черкаської області</v>
      </c>
      <c r="M731" s="307">
        <f>E729</f>
        <v>1</v>
      </c>
      <c r="N731" s="330">
        <f>F729</f>
        <v>226.67240000000001</v>
      </c>
      <c r="O731" s="330">
        <f>G729</f>
        <v>215.27080000000001</v>
      </c>
      <c r="P731" s="330">
        <f>H729</f>
        <v>223.029</v>
      </c>
      <c r="R731" s="287"/>
      <c r="S731" s="287"/>
      <c r="T731" s="312"/>
      <c r="U731" s="310"/>
      <c r="V731" s="310"/>
      <c r="W731" s="310"/>
      <c r="X731" s="310"/>
    </row>
    <row r="732" spans="2:24" ht="15" customHeight="1" outlineLevel="1" thickTop="1" x14ac:dyDescent="0.25">
      <c r="B732" s="2">
        <v>695</v>
      </c>
      <c r="C732" s="2">
        <v>613</v>
      </c>
      <c r="D732" s="413" t="s">
        <v>1262</v>
      </c>
      <c r="E732" s="285">
        <v>1</v>
      </c>
      <c r="F732" s="284">
        <v>176.072</v>
      </c>
      <c r="G732" s="284">
        <v>131.07</v>
      </c>
      <c r="H732" s="284">
        <v>218.7921</v>
      </c>
      <c r="J732" s="302">
        <v>695</v>
      </c>
      <c r="K732" s="302">
        <v>613</v>
      </c>
      <c r="L732" s="303" t="str">
        <f>D726</f>
        <v>Жашківський районний суд Черкаської області</v>
      </c>
      <c r="M732" s="300">
        <f>E726</f>
        <v>2.5</v>
      </c>
      <c r="N732" s="301">
        <f>F726</f>
        <v>276.1275</v>
      </c>
      <c r="O732" s="301">
        <f>G726</f>
        <v>232.4479</v>
      </c>
      <c r="P732" s="301">
        <f>H726</f>
        <v>260.28379999999999</v>
      </c>
      <c r="R732" s="302">
        <v>348</v>
      </c>
      <c r="S732" s="302">
        <v>316</v>
      </c>
      <c r="T732" s="303" t="s">
        <v>391</v>
      </c>
      <c r="U732" s="300">
        <f>M732+M733+M734</f>
        <v>6.4</v>
      </c>
      <c r="V732" s="300">
        <f>N732+N733+N734</f>
        <v>722.26729999999998</v>
      </c>
      <c r="W732" s="300">
        <f>O732+O733+O734</f>
        <v>617.77260000000001</v>
      </c>
      <c r="X732" s="300">
        <f>P732+P733+P734</f>
        <v>633.33590000000004</v>
      </c>
    </row>
    <row r="733" spans="2:24" ht="30" customHeight="1" outlineLevel="1" x14ac:dyDescent="0.25">
      <c r="B733" s="2">
        <v>696</v>
      </c>
      <c r="C733" s="2">
        <v>614</v>
      </c>
      <c r="D733" s="413" t="s">
        <v>1263</v>
      </c>
      <c r="E733" s="285">
        <v>2.5</v>
      </c>
      <c r="F733" s="284">
        <v>225.05240000000001</v>
      </c>
      <c r="G733" s="284">
        <v>197.5976</v>
      </c>
      <c r="H733" s="284">
        <v>190.14429999999999</v>
      </c>
      <c r="J733" s="2">
        <v>696</v>
      </c>
      <c r="K733" s="2">
        <v>614</v>
      </c>
      <c r="L733" s="295" t="str">
        <f>D735</f>
        <v>Монастирищенський районний суд Черкаської області</v>
      </c>
      <c r="M733" s="286">
        <f>E735</f>
        <v>1.9</v>
      </c>
      <c r="N733" s="284">
        <f>F735</f>
        <v>171.16040000000001</v>
      </c>
      <c r="O733" s="284">
        <f>G735</f>
        <v>131.96530000000001</v>
      </c>
      <c r="P733" s="284">
        <f>H735</f>
        <v>125.5258</v>
      </c>
      <c r="R733" s="2"/>
      <c r="S733" s="2"/>
      <c r="T733" s="363"/>
      <c r="U733" s="217"/>
      <c r="V733" s="217"/>
      <c r="W733" s="217"/>
      <c r="X733" s="217"/>
    </row>
    <row r="734" spans="2:24" ht="30.75" customHeight="1" outlineLevel="1" thickBot="1" x14ac:dyDescent="0.3">
      <c r="B734" s="2">
        <v>697</v>
      </c>
      <c r="C734" s="2">
        <v>615</v>
      </c>
      <c r="D734" s="413" t="s">
        <v>1264</v>
      </c>
      <c r="E734" s="285">
        <v>3</v>
      </c>
      <c r="F734" s="284">
        <v>233.5565</v>
      </c>
      <c r="G734" s="284">
        <v>242.02449999999999</v>
      </c>
      <c r="H734" s="284">
        <v>131.16560000000001</v>
      </c>
      <c r="J734" s="287">
        <v>697</v>
      </c>
      <c r="K734" s="287">
        <v>615</v>
      </c>
      <c r="L734" s="329" t="str">
        <f>D742</f>
        <v>Христинівський районний суд Черкаської області</v>
      </c>
      <c r="M734" s="307">
        <f>E742</f>
        <v>2</v>
      </c>
      <c r="N734" s="330">
        <f>F742</f>
        <v>274.9794</v>
      </c>
      <c r="O734" s="330">
        <f>G742</f>
        <v>253.35939999999999</v>
      </c>
      <c r="P734" s="330">
        <f>H742</f>
        <v>247.52629999999999</v>
      </c>
      <c r="R734" s="287"/>
      <c r="S734" s="287"/>
      <c r="T734" s="406"/>
      <c r="U734" s="310"/>
      <c r="V734" s="310"/>
      <c r="W734" s="310"/>
      <c r="X734" s="310"/>
    </row>
    <row r="735" spans="2:24" ht="30" customHeight="1" outlineLevel="1" thickTop="1" x14ac:dyDescent="0.25">
      <c r="B735" s="2">
        <v>698</v>
      </c>
      <c r="C735" s="2">
        <v>616</v>
      </c>
      <c r="D735" s="413" t="s">
        <v>1265</v>
      </c>
      <c r="E735" s="285">
        <v>1.9</v>
      </c>
      <c r="F735" s="284">
        <v>171.16040000000001</v>
      </c>
      <c r="G735" s="284">
        <v>131.96530000000001</v>
      </c>
      <c r="H735" s="284">
        <v>125.5258</v>
      </c>
      <c r="J735" s="302">
        <v>698</v>
      </c>
      <c r="K735" s="302">
        <v>616</v>
      </c>
      <c r="L735" s="303" t="str">
        <f>D730</f>
        <v>Кам’янський районний суд Черкаської області</v>
      </c>
      <c r="M735" s="300">
        <f>E730</f>
        <v>1</v>
      </c>
      <c r="N735" s="301">
        <f>F730</f>
        <v>263.02960000000002</v>
      </c>
      <c r="O735" s="301">
        <f>G730</f>
        <v>280.8331</v>
      </c>
      <c r="P735" s="301">
        <f>H730</f>
        <v>377.18020000000001</v>
      </c>
      <c r="R735" s="302">
        <v>349</v>
      </c>
      <c r="S735" s="302">
        <v>317</v>
      </c>
      <c r="T735" s="385" t="s">
        <v>392</v>
      </c>
      <c r="U735" s="300">
        <f>M735+M736+M737</f>
        <v>5.9</v>
      </c>
      <c r="V735" s="300">
        <f>N735+N736+N737</f>
        <v>1697.1035000000002</v>
      </c>
      <c r="W735" s="300">
        <f>O735+O736+O737</f>
        <v>1558.8476000000001</v>
      </c>
      <c r="X735" s="300">
        <f>P735+P736+P737</f>
        <v>1546.5971</v>
      </c>
    </row>
    <row r="736" spans="2:24" ht="30" customHeight="1" outlineLevel="1" x14ac:dyDescent="0.25">
      <c r="B736" s="2">
        <v>699</v>
      </c>
      <c r="C736" s="2">
        <v>617</v>
      </c>
      <c r="D736" s="413" t="s">
        <v>1266</v>
      </c>
      <c r="E736" s="285">
        <v>9.4</v>
      </c>
      <c r="F736" s="284">
        <v>1728.4853000000001</v>
      </c>
      <c r="G736" s="284">
        <v>1658.5364</v>
      </c>
      <c r="H736" s="284">
        <v>1160.395</v>
      </c>
      <c r="J736" s="2">
        <v>699</v>
      </c>
      <c r="K736" s="2">
        <v>617</v>
      </c>
      <c r="L736" s="295" t="str">
        <f>D739</f>
        <v>Смілянський міськрайонний суд Черкаської області</v>
      </c>
      <c r="M736" s="286">
        <f>E739</f>
        <v>3.9</v>
      </c>
      <c r="N736" s="284">
        <f>F739</f>
        <v>1123.4427000000001</v>
      </c>
      <c r="O736" s="284">
        <f>G739</f>
        <v>991.93830000000003</v>
      </c>
      <c r="P736" s="284">
        <f>H739</f>
        <v>934.76199999999994</v>
      </c>
      <c r="R736" s="2"/>
      <c r="S736" s="2"/>
      <c r="T736" s="363"/>
      <c r="U736" s="217"/>
      <c r="V736" s="217"/>
      <c r="W736" s="217"/>
      <c r="X736" s="217"/>
    </row>
    <row r="737" spans="2:24" ht="15.75" customHeight="1" outlineLevel="1" thickBot="1" x14ac:dyDescent="0.3">
      <c r="B737" s="2">
        <v>700</v>
      </c>
      <c r="C737" s="2">
        <v>618</v>
      </c>
      <c r="D737" s="413" t="s">
        <v>1267</v>
      </c>
      <c r="E737" s="285">
        <v>12.9</v>
      </c>
      <c r="F737" s="284">
        <v>2383.7067000000002</v>
      </c>
      <c r="G737" s="284">
        <v>2316.8409000000001</v>
      </c>
      <c r="H737" s="284">
        <v>1505.3593000000001</v>
      </c>
      <c r="J737" s="287">
        <v>700</v>
      </c>
      <c r="K737" s="287">
        <v>618</v>
      </c>
      <c r="L737" s="329" t="str">
        <f>D745</f>
        <v>Шполянський районний суд Черкаської області</v>
      </c>
      <c r="M737" s="307">
        <f>E745</f>
        <v>1</v>
      </c>
      <c r="N737" s="330">
        <f>F745</f>
        <v>310.63119999999998</v>
      </c>
      <c r="O737" s="330">
        <f>G745</f>
        <v>286.07619999999997</v>
      </c>
      <c r="P737" s="330">
        <f>H745</f>
        <v>234.6549</v>
      </c>
      <c r="R737" s="287"/>
      <c r="S737" s="287"/>
      <c r="T737" s="406"/>
      <c r="U737" s="310"/>
      <c r="V737" s="310"/>
      <c r="W737" s="310"/>
      <c r="X737" s="310"/>
    </row>
    <row r="738" spans="2:24" ht="15" customHeight="1" outlineLevel="1" thickTop="1" x14ac:dyDescent="0.25">
      <c r="B738" s="2">
        <v>701</v>
      </c>
      <c r="C738" s="2">
        <v>619</v>
      </c>
      <c r="D738" s="413" t="s">
        <v>1268</v>
      </c>
      <c r="E738" s="285">
        <v>5</v>
      </c>
      <c r="F738" s="284">
        <v>697.1789</v>
      </c>
      <c r="G738" s="284">
        <v>557.01750000000004</v>
      </c>
      <c r="H738" s="284">
        <v>682.33370000000002</v>
      </c>
      <c r="J738" s="302">
        <v>701</v>
      </c>
      <c r="K738" s="302">
        <v>619</v>
      </c>
      <c r="L738" s="303" t="str">
        <f>D734</f>
        <v>Маньківський районний суд Черкаської області</v>
      </c>
      <c r="M738" s="300">
        <f>E734</f>
        <v>3</v>
      </c>
      <c r="N738" s="301">
        <f>F734</f>
        <v>233.5565</v>
      </c>
      <c r="O738" s="301">
        <f>G734</f>
        <v>242.02449999999999</v>
      </c>
      <c r="P738" s="301">
        <f>H734</f>
        <v>131.16560000000001</v>
      </c>
      <c r="R738" s="302">
        <v>350</v>
      </c>
      <c r="S738" s="302">
        <v>318</v>
      </c>
      <c r="T738" s="303" t="s">
        <v>393</v>
      </c>
      <c r="U738" s="300">
        <f>M738+M739</f>
        <v>6</v>
      </c>
      <c r="V738" s="300">
        <f>N738+N739</f>
        <v>472.95389999999998</v>
      </c>
      <c r="W738" s="300">
        <f>O738+O739</f>
        <v>475.7106</v>
      </c>
      <c r="X738" s="300">
        <f>P738+P739</f>
        <v>358.2371</v>
      </c>
    </row>
    <row r="739" spans="2:24" ht="15.75" customHeight="1" outlineLevel="1" thickBot="1" x14ac:dyDescent="0.3">
      <c r="B739" s="2">
        <v>702</v>
      </c>
      <c r="C739" s="2">
        <v>620</v>
      </c>
      <c r="D739" s="413" t="s">
        <v>1269</v>
      </c>
      <c r="E739" s="285">
        <v>3.9</v>
      </c>
      <c r="F739" s="284">
        <v>1123.4427000000001</v>
      </c>
      <c r="G739" s="284">
        <v>991.93830000000003</v>
      </c>
      <c r="H739" s="284">
        <v>934.76199999999994</v>
      </c>
      <c r="J739" s="287">
        <v>702</v>
      </c>
      <c r="K739" s="287">
        <v>620</v>
      </c>
      <c r="L739" s="329" t="str">
        <f>D740</f>
        <v>Тальнівський районний суд Черкаської області</v>
      </c>
      <c r="M739" s="307">
        <f>E740</f>
        <v>3</v>
      </c>
      <c r="N739" s="330">
        <f>F740</f>
        <v>239.3974</v>
      </c>
      <c r="O739" s="330">
        <f>G740</f>
        <v>233.68610000000001</v>
      </c>
      <c r="P739" s="330">
        <f>H740</f>
        <v>227.07149999999999</v>
      </c>
      <c r="R739" s="287"/>
      <c r="S739" s="287"/>
      <c r="T739" s="312"/>
      <c r="U739" s="310"/>
      <c r="V739" s="310"/>
      <c r="W739" s="310"/>
      <c r="X739" s="310"/>
    </row>
    <row r="740" spans="2:24" ht="31.5" customHeight="1" outlineLevel="1" thickTop="1" thickBot="1" x14ac:dyDescent="0.3">
      <c r="B740" s="2">
        <v>703</v>
      </c>
      <c r="C740" s="2">
        <v>621</v>
      </c>
      <c r="D740" s="413" t="s">
        <v>1270</v>
      </c>
      <c r="E740" s="285">
        <v>3</v>
      </c>
      <c r="F740" s="284">
        <v>239.3974</v>
      </c>
      <c r="G740" s="284">
        <v>233.68610000000001</v>
      </c>
      <c r="H740" s="284">
        <v>227.07149999999999</v>
      </c>
      <c r="J740" s="287">
        <v>703</v>
      </c>
      <c r="K740" s="287">
        <v>621</v>
      </c>
      <c r="L740" s="297" t="str">
        <f>D731</f>
        <v>Канівський міськрайонний суд Черкаської області</v>
      </c>
      <c r="M740" s="290">
        <f>E731</f>
        <v>1.3</v>
      </c>
      <c r="N740" s="291">
        <f>F731</f>
        <v>455.2407</v>
      </c>
      <c r="O740" s="291">
        <f>G731</f>
        <v>387.43130000000002</v>
      </c>
      <c r="P740" s="291">
        <f>H731</f>
        <v>333.05259999999998</v>
      </c>
      <c r="R740" s="287">
        <v>351</v>
      </c>
      <c r="S740" s="287">
        <v>319</v>
      </c>
      <c r="T740" s="297" t="s">
        <v>389</v>
      </c>
      <c r="U740" s="294">
        <f t="shared" ref="U740:X741" si="177">M740</f>
        <v>1.3</v>
      </c>
      <c r="V740" s="294">
        <f t="shared" si="177"/>
        <v>455.2407</v>
      </c>
      <c r="W740" s="294">
        <f t="shared" si="177"/>
        <v>387.43130000000002</v>
      </c>
      <c r="X740" s="294">
        <f t="shared" si="177"/>
        <v>333.05259999999998</v>
      </c>
    </row>
    <row r="741" spans="2:24" ht="31.5" customHeight="1" outlineLevel="1" thickTop="1" thickBot="1" x14ac:dyDescent="0.3">
      <c r="B741" s="2">
        <v>704</v>
      </c>
      <c r="C741" s="2">
        <v>622</v>
      </c>
      <c r="D741" s="413" t="s">
        <v>1271</v>
      </c>
      <c r="E741" s="285">
        <v>7.3</v>
      </c>
      <c r="F741" s="284">
        <v>1174.5811000000001</v>
      </c>
      <c r="G741" s="284">
        <v>985.39520000000005</v>
      </c>
      <c r="H741" s="284">
        <v>1534.3136</v>
      </c>
      <c r="J741" s="287">
        <v>704</v>
      </c>
      <c r="K741" s="287">
        <v>622</v>
      </c>
      <c r="L741" s="297" t="str">
        <f>D741</f>
        <v>Уманський міськрайонний суд Черкаської області</v>
      </c>
      <c r="M741" s="290">
        <f>E741</f>
        <v>7.3</v>
      </c>
      <c r="N741" s="291">
        <f>F741</f>
        <v>1174.5811000000001</v>
      </c>
      <c r="O741" s="291">
        <f>G741</f>
        <v>985.39520000000005</v>
      </c>
      <c r="P741" s="291">
        <f>H741</f>
        <v>1534.3136</v>
      </c>
      <c r="R741" s="287">
        <v>352</v>
      </c>
      <c r="S741" s="287">
        <v>320</v>
      </c>
      <c r="T741" s="297" t="s">
        <v>394</v>
      </c>
      <c r="U741" s="294">
        <f t="shared" si="177"/>
        <v>7.3</v>
      </c>
      <c r="V741" s="294">
        <f t="shared" si="177"/>
        <v>1174.5811000000001</v>
      </c>
      <c r="W741" s="294">
        <f t="shared" si="177"/>
        <v>985.39520000000005</v>
      </c>
      <c r="X741" s="294">
        <f t="shared" si="177"/>
        <v>1534.3136</v>
      </c>
    </row>
    <row r="742" spans="2:24" ht="15" customHeight="1" outlineLevel="1" thickTop="1" x14ac:dyDescent="0.25">
      <c r="B742" s="2">
        <v>705</v>
      </c>
      <c r="C742" s="2">
        <v>623</v>
      </c>
      <c r="D742" s="413" t="s">
        <v>1272</v>
      </c>
      <c r="E742" s="285">
        <v>2</v>
      </c>
      <c r="F742" s="284">
        <v>274.9794</v>
      </c>
      <c r="G742" s="284">
        <v>253.35939999999999</v>
      </c>
      <c r="H742" s="284">
        <v>247.52629999999999</v>
      </c>
      <c r="J742" s="302">
        <v>705</v>
      </c>
      <c r="K742" s="302">
        <v>623</v>
      </c>
      <c r="L742" s="303" t="str">
        <f>D738</f>
        <v>Черкаський районний суд Черкаської області</v>
      </c>
      <c r="M742" s="300">
        <f>E738</f>
        <v>5</v>
      </c>
      <c r="N742" s="301">
        <f>F738</f>
        <v>697.1789</v>
      </c>
      <c r="O742" s="301">
        <f>G738</f>
        <v>557.01750000000004</v>
      </c>
      <c r="P742" s="301">
        <f>H738</f>
        <v>682.33370000000002</v>
      </c>
      <c r="R742" s="302">
        <v>353</v>
      </c>
      <c r="S742" s="302">
        <v>321</v>
      </c>
      <c r="T742" s="385" t="s">
        <v>395</v>
      </c>
      <c r="U742" s="300">
        <f>M742+M743+M744+M745</f>
        <v>28.3</v>
      </c>
      <c r="V742" s="300">
        <f>N742+N743+N744+N745</f>
        <v>5053.2201999999997</v>
      </c>
      <c r="W742" s="300">
        <f>O742+O743+O744+O745</f>
        <v>4740.9722000000002</v>
      </c>
      <c r="X742" s="300">
        <f>P742+P743+P744+P745</f>
        <v>3485.1845000000003</v>
      </c>
    </row>
    <row r="743" spans="2:24" ht="15" customHeight="1" outlineLevel="1" x14ac:dyDescent="0.25">
      <c r="B743" s="2">
        <v>706</v>
      </c>
      <c r="C743" s="2">
        <v>624</v>
      </c>
      <c r="D743" s="413" t="s">
        <v>1273</v>
      </c>
      <c r="E743" s="285">
        <v>1</v>
      </c>
      <c r="F743" s="284">
        <v>243.8493</v>
      </c>
      <c r="G743" s="284">
        <v>208.57740000000001</v>
      </c>
      <c r="H743" s="284">
        <v>137.09649999999999</v>
      </c>
      <c r="J743" s="2">
        <v>706</v>
      </c>
      <c r="K743" s="2">
        <v>624</v>
      </c>
      <c r="L743" s="303" t="str">
        <f>D743</f>
        <v>Чигиринський районний суд Черкаської області</v>
      </c>
      <c r="M743" s="286">
        <f>E743</f>
        <v>1</v>
      </c>
      <c r="N743" s="284">
        <f>F743</f>
        <v>243.8493</v>
      </c>
      <c r="O743" s="284">
        <f>G743</f>
        <v>208.57740000000001</v>
      </c>
      <c r="P743" s="284">
        <f>H743</f>
        <v>137.09649999999999</v>
      </c>
      <c r="R743" s="2"/>
      <c r="S743" s="2"/>
      <c r="T743" s="363"/>
      <c r="U743" s="217"/>
      <c r="V743" s="217"/>
      <c r="W743" s="217"/>
      <c r="X743" s="217"/>
    </row>
    <row r="744" spans="2:24" ht="15" customHeight="1" outlineLevel="1" x14ac:dyDescent="0.25">
      <c r="B744" s="2">
        <v>707</v>
      </c>
      <c r="C744" s="2">
        <v>625</v>
      </c>
      <c r="D744" s="413" t="s">
        <v>1274</v>
      </c>
      <c r="E744" s="285">
        <v>3</v>
      </c>
      <c r="F744" s="284">
        <v>357.80220000000003</v>
      </c>
      <c r="G744" s="284">
        <v>363.73039999999997</v>
      </c>
      <c r="H744" s="284">
        <v>316.44170000000003</v>
      </c>
      <c r="J744" s="2">
        <v>707</v>
      </c>
      <c r="K744" s="2">
        <v>625</v>
      </c>
      <c r="L744" s="295" t="str">
        <f t="shared" ref="L744:P745" si="178">D736</f>
        <v>Придніпровський районний суд м.Черкаси</v>
      </c>
      <c r="M744" s="286">
        <f t="shared" si="178"/>
        <v>9.4</v>
      </c>
      <c r="N744" s="284">
        <f t="shared" si="178"/>
        <v>1728.4853000000001</v>
      </c>
      <c r="O744" s="284">
        <f t="shared" si="178"/>
        <v>1658.5364</v>
      </c>
      <c r="P744" s="284">
        <f t="shared" si="178"/>
        <v>1160.395</v>
      </c>
      <c r="R744" s="2"/>
      <c r="S744" s="2"/>
      <c r="T744" s="363"/>
      <c r="U744" s="217"/>
      <c r="V744" s="217"/>
      <c r="W744" s="217"/>
      <c r="X744" s="217"/>
    </row>
    <row r="745" spans="2:24" ht="15.75" customHeight="1" outlineLevel="1" thickBot="1" x14ac:dyDescent="0.3">
      <c r="B745" s="396">
        <v>708</v>
      </c>
      <c r="C745" s="396">
        <v>626</v>
      </c>
      <c r="D745" s="414" t="s">
        <v>1275</v>
      </c>
      <c r="E745" s="347">
        <v>1</v>
      </c>
      <c r="F745" s="346">
        <v>310.63119999999998</v>
      </c>
      <c r="G745" s="346">
        <v>286.07619999999997</v>
      </c>
      <c r="H745" s="346">
        <v>234.6549</v>
      </c>
      <c r="J745" s="396">
        <v>708</v>
      </c>
      <c r="K745" s="396">
        <v>626</v>
      </c>
      <c r="L745" s="416" t="str">
        <f t="shared" si="178"/>
        <v>Соснівський районний суд м.Черкаси</v>
      </c>
      <c r="M745" s="409">
        <f t="shared" si="178"/>
        <v>12.9</v>
      </c>
      <c r="N745" s="346">
        <f t="shared" si="178"/>
        <v>2383.7067000000002</v>
      </c>
      <c r="O745" s="346">
        <f t="shared" si="178"/>
        <v>2316.8409000000001</v>
      </c>
      <c r="P745" s="346">
        <f t="shared" si="178"/>
        <v>1505.3593000000001</v>
      </c>
      <c r="R745" s="396"/>
      <c r="S745" s="396"/>
      <c r="T745" s="435"/>
      <c r="U745" s="398"/>
      <c r="V745" s="398"/>
      <c r="W745" s="398"/>
      <c r="X745" s="398"/>
    </row>
    <row r="746" spans="2:24" ht="15" customHeight="1" outlineLevel="1" thickTop="1" x14ac:dyDescent="0.25">
      <c r="B746" s="302">
        <v>709</v>
      </c>
      <c r="C746" s="302">
        <v>627</v>
      </c>
      <c r="D746" s="419" t="s">
        <v>1276</v>
      </c>
      <c r="E746" s="350">
        <v>6.5</v>
      </c>
      <c r="F746" s="301">
        <v>1755.8749</v>
      </c>
      <c r="G746" s="301">
        <v>1608.3022000000001</v>
      </c>
      <c r="H746" s="301">
        <v>641.63139999999999</v>
      </c>
      <c r="J746" s="302">
        <v>709</v>
      </c>
      <c r="K746" s="302">
        <v>627</v>
      </c>
      <c r="L746" s="303" t="str">
        <f>D749</f>
        <v>Вижницький районний суд Чернівецької області</v>
      </c>
      <c r="M746" s="300">
        <f>E749</f>
        <v>3</v>
      </c>
      <c r="N746" s="301">
        <f>F749</f>
        <v>386.41300000000001</v>
      </c>
      <c r="O746" s="301">
        <f>G749</f>
        <v>370.75790000000001</v>
      </c>
      <c r="P746" s="301">
        <f>H749</f>
        <v>198.5564</v>
      </c>
      <c r="R746" s="302">
        <v>354</v>
      </c>
      <c r="S746" s="302">
        <v>322</v>
      </c>
      <c r="T746" s="303" t="s">
        <v>396</v>
      </c>
      <c r="U746" s="300">
        <f>M746+M747</f>
        <v>3.7</v>
      </c>
      <c r="V746" s="300">
        <f>N746+N747</f>
        <v>564.8021</v>
      </c>
      <c r="W746" s="300">
        <f>O746+O747</f>
        <v>512.9316</v>
      </c>
      <c r="X746" s="300">
        <f>P746+P747</f>
        <v>526.3048</v>
      </c>
    </row>
    <row r="747" spans="2:24" ht="30.75" customHeight="1" outlineLevel="1" thickBot="1" x14ac:dyDescent="0.3">
      <c r="B747" s="2">
        <v>710</v>
      </c>
      <c r="C747" s="2">
        <v>628</v>
      </c>
      <c r="D747" s="413" t="s">
        <v>1277</v>
      </c>
      <c r="E747" s="285">
        <v>9</v>
      </c>
      <c r="F747" s="284">
        <v>1207.2141999999999</v>
      </c>
      <c r="G747" s="284">
        <v>1119.5989</v>
      </c>
      <c r="H747" s="284">
        <v>747.1807</v>
      </c>
      <c r="J747" s="287">
        <v>710</v>
      </c>
      <c r="K747" s="287">
        <v>628</v>
      </c>
      <c r="L747" s="329" t="str">
        <f>D756</f>
        <v>Путильський районний суд Чернівецької області</v>
      </c>
      <c r="M747" s="307">
        <f>E756</f>
        <v>0.7</v>
      </c>
      <c r="N747" s="330">
        <f>F756</f>
        <v>178.38910000000001</v>
      </c>
      <c r="O747" s="330">
        <f>G756</f>
        <v>142.1737</v>
      </c>
      <c r="P747" s="330">
        <f>H756</f>
        <v>327.7484</v>
      </c>
      <c r="R747" s="287"/>
      <c r="S747" s="287"/>
      <c r="T747" s="312"/>
      <c r="U747" s="310"/>
      <c r="V747" s="310"/>
      <c r="W747" s="310"/>
      <c r="X747" s="310"/>
    </row>
    <row r="748" spans="2:24" ht="30" customHeight="1" outlineLevel="1" thickTop="1" x14ac:dyDescent="0.25">
      <c r="B748" s="2">
        <v>711</v>
      </c>
      <c r="C748" s="2">
        <v>629</v>
      </c>
      <c r="D748" s="413" t="s">
        <v>1278</v>
      </c>
      <c r="E748" s="285">
        <v>5</v>
      </c>
      <c r="F748" s="284">
        <v>351.30700000000002</v>
      </c>
      <c r="G748" s="284">
        <v>299.40699999999998</v>
      </c>
      <c r="H748" s="284">
        <v>339.89429999999999</v>
      </c>
      <c r="J748" s="302">
        <v>711</v>
      </c>
      <c r="K748" s="302">
        <v>629</v>
      </c>
      <c r="L748" s="303" t="str">
        <f>D752</f>
        <v>Заставнівський районний суд Чернівецької області</v>
      </c>
      <c r="M748" s="300">
        <f>E752</f>
        <v>3</v>
      </c>
      <c r="N748" s="301">
        <f>F752</f>
        <v>348.46519999999998</v>
      </c>
      <c r="O748" s="301">
        <f>G752</f>
        <v>328.3623</v>
      </c>
      <c r="P748" s="301">
        <f>H752</f>
        <v>185.20079999999999</v>
      </c>
      <c r="R748" s="302">
        <v>355</v>
      </c>
      <c r="S748" s="302">
        <v>323</v>
      </c>
      <c r="T748" s="303" t="s">
        <v>901</v>
      </c>
      <c r="U748" s="300">
        <f>M748+M749</f>
        <v>7</v>
      </c>
      <c r="V748" s="300">
        <f>N748+N749</f>
        <v>881.73410000000001</v>
      </c>
      <c r="W748" s="300">
        <f>O748+O749</f>
        <v>844.53539999999998</v>
      </c>
      <c r="X748" s="300">
        <f>P748+P749</f>
        <v>382.21870000000001</v>
      </c>
    </row>
    <row r="749" spans="2:24" ht="15.75" customHeight="1" outlineLevel="1" thickBot="1" x14ac:dyDescent="0.3">
      <c r="B749" s="2">
        <v>712</v>
      </c>
      <c r="C749" s="2">
        <v>630</v>
      </c>
      <c r="D749" s="413" t="s">
        <v>1279</v>
      </c>
      <c r="E749" s="285">
        <v>3</v>
      </c>
      <c r="F749" s="284">
        <v>386.41300000000001</v>
      </c>
      <c r="G749" s="284">
        <v>370.75790000000001</v>
      </c>
      <c r="H749" s="284">
        <v>198.5564</v>
      </c>
      <c r="J749" s="287">
        <v>712</v>
      </c>
      <c r="K749" s="287">
        <v>630</v>
      </c>
      <c r="L749" s="329" t="str">
        <f>D754</f>
        <v>Кіцманський районний суд Чернівецької області</v>
      </c>
      <c r="M749" s="307">
        <f>E754</f>
        <v>4</v>
      </c>
      <c r="N749" s="330">
        <f>F754</f>
        <v>533.26890000000003</v>
      </c>
      <c r="O749" s="330">
        <f>G754</f>
        <v>516.17309999999998</v>
      </c>
      <c r="P749" s="330">
        <f>H754</f>
        <v>197.0179</v>
      </c>
      <c r="R749" s="287"/>
      <c r="S749" s="287"/>
      <c r="T749" s="312"/>
      <c r="U749" s="310"/>
      <c r="V749" s="310"/>
      <c r="W749" s="310"/>
      <c r="X749" s="310"/>
    </row>
    <row r="750" spans="2:24" ht="30" customHeight="1" outlineLevel="1" thickTop="1" x14ac:dyDescent="0.25">
      <c r="B750" s="2">
        <v>713</v>
      </c>
      <c r="C750" s="2">
        <v>631</v>
      </c>
      <c r="D750" s="413" t="s">
        <v>1280</v>
      </c>
      <c r="E750" s="285">
        <v>4</v>
      </c>
      <c r="F750" s="284">
        <v>220.40360000000001</v>
      </c>
      <c r="G750" s="284">
        <v>189.96770000000001</v>
      </c>
      <c r="H750" s="284">
        <v>157.422</v>
      </c>
      <c r="J750" s="302">
        <v>713</v>
      </c>
      <c r="K750" s="302">
        <v>631</v>
      </c>
      <c r="L750" s="303" t="str">
        <f>D750</f>
        <v>Герцаївський районний суд Чернівецької області</v>
      </c>
      <c r="M750" s="300">
        <f>E750</f>
        <v>4</v>
      </c>
      <c r="N750" s="301">
        <f>F750</f>
        <v>220.40360000000001</v>
      </c>
      <c r="O750" s="301">
        <f>G750</f>
        <v>189.96770000000001</v>
      </c>
      <c r="P750" s="301">
        <f>H750</f>
        <v>157.422</v>
      </c>
      <c r="R750" s="302">
        <v>356</v>
      </c>
      <c r="S750" s="302">
        <v>324</v>
      </c>
      <c r="T750" s="303" t="s">
        <v>903</v>
      </c>
      <c r="U750" s="300">
        <f>M750+M751+M752</f>
        <v>11</v>
      </c>
      <c r="V750" s="300">
        <f>N750+N751+N752</f>
        <v>1034.9216999999999</v>
      </c>
      <c r="W750" s="300">
        <f>O750+O751+O752</f>
        <v>850.97080000000005</v>
      </c>
      <c r="X750" s="300">
        <f>P750+P751+P752</f>
        <v>755.07230000000004</v>
      </c>
    </row>
    <row r="751" spans="2:24" ht="30" customHeight="1" outlineLevel="1" x14ac:dyDescent="0.25">
      <c r="B751" s="2">
        <v>714</v>
      </c>
      <c r="C751" s="2">
        <v>632</v>
      </c>
      <c r="D751" s="413" t="s">
        <v>1281</v>
      </c>
      <c r="E751" s="285">
        <v>4</v>
      </c>
      <c r="F751" s="284">
        <v>532.38040000000001</v>
      </c>
      <c r="G751" s="284">
        <v>454.85090000000002</v>
      </c>
      <c r="H751" s="284">
        <v>342.01440000000002</v>
      </c>
      <c r="J751" s="2">
        <v>714</v>
      </c>
      <c r="K751" s="2">
        <v>632</v>
      </c>
      <c r="L751" s="295" t="str">
        <f>D755</f>
        <v>Новоселицький районний суд Чернівецької області</v>
      </c>
      <c r="M751" s="286">
        <f>E755</f>
        <v>4</v>
      </c>
      <c r="N751" s="284">
        <f>F755</f>
        <v>436.66269999999997</v>
      </c>
      <c r="O751" s="284">
        <f>G755</f>
        <v>352.98919999999998</v>
      </c>
      <c r="P751" s="284">
        <f>H755</f>
        <v>363.96140000000003</v>
      </c>
      <c r="R751" s="2"/>
      <c r="S751" s="2"/>
      <c r="T751" s="363"/>
      <c r="U751" s="217"/>
      <c r="V751" s="217"/>
      <c r="W751" s="217"/>
      <c r="X751" s="217"/>
    </row>
    <row r="752" spans="2:24" ht="15.75" customHeight="1" outlineLevel="1" thickBot="1" x14ac:dyDescent="0.3">
      <c r="B752" s="2">
        <v>715</v>
      </c>
      <c r="C752" s="2">
        <v>633</v>
      </c>
      <c r="D752" s="413" t="s">
        <v>1282</v>
      </c>
      <c r="E752" s="285">
        <v>3</v>
      </c>
      <c r="F752" s="284">
        <v>348.46519999999998</v>
      </c>
      <c r="G752" s="284">
        <v>328.3623</v>
      </c>
      <c r="H752" s="284">
        <v>185.20079999999999</v>
      </c>
      <c r="J752" s="287">
        <v>715</v>
      </c>
      <c r="K752" s="287">
        <v>633</v>
      </c>
      <c r="L752" s="329" t="str">
        <f>D759</f>
        <v>Хотинський районний суд Чернівецької області</v>
      </c>
      <c r="M752" s="307">
        <f>E759</f>
        <v>3</v>
      </c>
      <c r="N752" s="330">
        <f>F759</f>
        <v>377.85539999999997</v>
      </c>
      <c r="O752" s="330">
        <f>G759</f>
        <v>308.01389999999998</v>
      </c>
      <c r="P752" s="330">
        <f>H759</f>
        <v>233.68889999999999</v>
      </c>
      <c r="R752" s="287"/>
      <c r="S752" s="287"/>
      <c r="T752" s="406"/>
      <c r="U752" s="310"/>
      <c r="V752" s="310"/>
      <c r="W752" s="310"/>
      <c r="X752" s="310"/>
    </row>
    <row r="753" spans="2:24" ht="30" customHeight="1" outlineLevel="1" thickTop="1" x14ac:dyDescent="0.25">
      <c r="B753" s="2">
        <v>716</v>
      </c>
      <c r="C753" s="2">
        <v>634</v>
      </c>
      <c r="D753" s="413" t="s">
        <v>1283</v>
      </c>
      <c r="E753" s="285">
        <v>2</v>
      </c>
      <c r="F753" s="284">
        <v>279.86130000000003</v>
      </c>
      <c r="G753" s="284">
        <v>290.80180000000001</v>
      </c>
      <c r="H753" s="284">
        <v>88.243300000000005</v>
      </c>
      <c r="J753" s="302">
        <v>716</v>
      </c>
      <c r="K753" s="302">
        <v>634</v>
      </c>
      <c r="L753" s="303" t="str">
        <f>D753</f>
        <v>Кельменецький районний суд Чернівецької області</v>
      </c>
      <c r="M753" s="300">
        <f>E753</f>
        <v>2</v>
      </c>
      <c r="N753" s="301">
        <f>F753</f>
        <v>279.86130000000003</v>
      </c>
      <c r="O753" s="301">
        <f>G753</f>
        <v>290.80180000000001</v>
      </c>
      <c r="P753" s="301">
        <f>H753</f>
        <v>88.243300000000005</v>
      </c>
      <c r="R753" s="302">
        <v>357</v>
      </c>
      <c r="S753" s="302">
        <v>325</v>
      </c>
      <c r="T753" s="303" t="s">
        <v>905</v>
      </c>
      <c r="U753" s="300">
        <f>M753+M754+M755</f>
        <v>7</v>
      </c>
      <c r="V753" s="300">
        <f>N753+N754+N755</f>
        <v>710.46939999999995</v>
      </c>
      <c r="W753" s="300">
        <f>O753+O754+O755</f>
        <v>714.73080000000004</v>
      </c>
      <c r="X753" s="300">
        <f>P753+P754+P755</f>
        <v>408.6225</v>
      </c>
    </row>
    <row r="754" spans="2:24" ht="30" customHeight="1" outlineLevel="1" x14ac:dyDescent="0.25">
      <c r="B754" s="2">
        <v>717</v>
      </c>
      <c r="C754" s="2">
        <v>635</v>
      </c>
      <c r="D754" s="413" t="s">
        <v>1284</v>
      </c>
      <c r="E754" s="285">
        <v>4</v>
      </c>
      <c r="F754" s="284">
        <v>533.26890000000003</v>
      </c>
      <c r="G754" s="284">
        <v>516.17309999999998</v>
      </c>
      <c r="H754" s="284">
        <v>197.0179</v>
      </c>
      <c r="J754" s="2">
        <v>717</v>
      </c>
      <c r="K754" s="2">
        <v>635</v>
      </c>
      <c r="L754" s="295" t="str">
        <f>D760</f>
        <v>Новодністровський міський суд Чернівецької області</v>
      </c>
      <c r="M754" s="286">
        <f>E760</f>
        <v>2</v>
      </c>
      <c r="N754" s="284">
        <f>F760</f>
        <v>87.356899999999996</v>
      </c>
      <c r="O754" s="284">
        <f>G760</f>
        <v>82.367800000000003</v>
      </c>
      <c r="P754" s="284">
        <f>H760</f>
        <v>156.35380000000001</v>
      </c>
      <c r="R754" s="2"/>
      <c r="S754" s="2"/>
      <c r="T754" s="363"/>
      <c r="U754" s="217"/>
      <c r="V754" s="217"/>
      <c r="W754" s="217"/>
      <c r="X754" s="217"/>
    </row>
    <row r="755" spans="2:24" ht="30.75" customHeight="1" outlineLevel="1" thickBot="1" x14ac:dyDescent="0.3">
      <c r="B755" s="2">
        <v>718</v>
      </c>
      <c r="C755" s="2">
        <v>636</v>
      </c>
      <c r="D755" s="413" t="s">
        <v>1285</v>
      </c>
      <c r="E755" s="285">
        <v>4</v>
      </c>
      <c r="F755" s="284">
        <v>436.66269999999997</v>
      </c>
      <c r="G755" s="284">
        <v>352.98919999999998</v>
      </c>
      <c r="H755" s="284">
        <v>363.96140000000003</v>
      </c>
      <c r="J755" s="287">
        <v>718</v>
      </c>
      <c r="K755" s="287">
        <v>636</v>
      </c>
      <c r="L755" s="329" t="str">
        <f>D757</f>
        <v>Сокирянський районний суд Чернівецької області</v>
      </c>
      <c r="M755" s="307">
        <f>E757</f>
        <v>3</v>
      </c>
      <c r="N755" s="330">
        <f>F757</f>
        <v>343.25119999999998</v>
      </c>
      <c r="O755" s="330">
        <f>G757</f>
        <v>341.56119999999999</v>
      </c>
      <c r="P755" s="330">
        <f>H757</f>
        <v>164.02539999999999</v>
      </c>
      <c r="R755" s="287"/>
      <c r="S755" s="287"/>
      <c r="T755" s="406"/>
      <c r="U755" s="310"/>
      <c r="V755" s="310"/>
      <c r="W755" s="310"/>
      <c r="X755" s="310"/>
    </row>
    <row r="756" spans="2:24" ht="15" customHeight="1" outlineLevel="1" thickTop="1" x14ac:dyDescent="0.25">
      <c r="B756" s="2">
        <v>719</v>
      </c>
      <c r="C756" s="2">
        <v>637</v>
      </c>
      <c r="D756" s="413" t="s">
        <v>1286</v>
      </c>
      <c r="E756" s="285">
        <v>0.7</v>
      </c>
      <c r="F756" s="284">
        <v>178.38910000000001</v>
      </c>
      <c r="G756" s="284">
        <v>142.1737</v>
      </c>
      <c r="H756" s="284">
        <v>327.7484</v>
      </c>
      <c r="J756" s="302">
        <v>719</v>
      </c>
      <c r="K756" s="302">
        <v>637</v>
      </c>
      <c r="L756" s="303" t="str">
        <f>D751</f>
        <v>Глибоцький районний суд Чернівецької області</v>
      </c>
      <c r="M756" s="300">
        <f>E751</f>
        <v>4</v>
      </c>
      <c r="N756" s="301">
        <f>F751</f>
        <v>532.38040000000001</v>
      </c>
      <c r="O756" s="301">
        <f>G751</f>
        <v>454.85090000000002</v>
      </c>
      <c r="P756" s="301">
        <f>H751</f>
        <v>342.01440000000002</v>
      </c>
      <c r="R756" s="302">
        <v>358</v>
      </c>
      <c r="S756" s="302">
        <v>326</v>
      </c>
      <c r="T756" s="303" t="s">
        <v>907</v>
      </c>
      <c r="U756" s="300">
        <f>M756+M757</f>
        <v>9</v>
      </c>
      <c r="V756" s="300">
        <f>N756+N757</f>
        <v>1383.4167</v>
      </c>
      <c r="W756" s="300">
        <f>O756+O757</f>
        <v>1140.212</v>
      </c>
      <c r="X756" s="300">
        <f>P756+P757</f>
        <v>935.38620000000003</v>
      </c>
    </row>
    <row r="757" spans="2:24" ht="30.75" customHeight="1" outlineLevel="1" thickBot="1" x14ac:dyDescent="0.3">
      <c r="B757" s="2">
        <v>720</v>
      </c>
      <c r="C757" s="2">
        <v>638</v>
      </c>
      <c r="D757" s="413" t="s">
        <v>1287</v>
      </c>
      <c r="E757" s="285">
        <v>3</v>
      </c>
      <c r="F757" s="284">
        <v>343.25119999999998</v>
      </c>
      <c r="G757" s="284">
        <v>341.56119999999999</v>
      </c>
      <c r="H757" s="284">
        <v>164.02539999999999</v>
      </c>
      <c r="J757" s="287">
        <v>720</v>
      </c>
      <c r="K757" s="287">
        <v>638</v>
      </c>
      <c r="L757" s="329" t="str">
        <f>D758</f>
        <v>Сторожинецький районний суд Чернівецької області</v>
      </c>
      <c r="M757" s="307">
        <f>E758</f>
        <v>5</v>
      </c>
      <c r="N757" s="330">
        <f>F758</f>
        <v>851.03629999999998</v>
      </c>
      <c r="O757" s="330">
        <f>G758</f>
        <v>685.36109999999996</v>
      </c>
      <c r="P757" s="330">
        <f>H758</f>
        <v>593.37180000000001</v>
      </c>
      <c r="R757" s="287"/>
      <c r="S757" s="287"/>
      <c r="T757" s="312"/>
      <c r="U757" s="310"/>
      <c r="V757" s="310"/>
      <c r="W757" s="310"/>
      <c r="X757" s="310"/>
    </row>
    <row r="758" spans="2:24" ht="30" customHeight="1" outlineLevel="1" thickTop="1" x14ac:dyDescent="0.25">
      <c r="B758" s="2">
        <v>721</v>
      </c>
      <c r="C758" s="2">
        <v>639</v>
      </c>
      <c r="D758" s="413" t="s">
        <v>1288</v>
      </c>
      <c r="E758" s="285">
        <v>5</v>
      </c>
      <c r="F758" s="284">
        <v>851.03629999999998</v>
      </c>
      <c r="G758" s="284">
        <v>685.36109999999996</v>
      </c>
      <c r="H758" s="284">
        <v>593.37180000000001</v>
      </c>
      <c r="J758" s="302">
        <v>721</v>
      </c>
      <c r="K758" s="302">
        <v>639</v>
      </c>
      <c r="L758" s="303" t="str">
        <f t="shared" ref="L758:P759" si="179">D747</f>
        <v>Першотравневий районний суд м.Чернівці</v>
      </c>
      <c r="M758" s="300">
        <f t="shared" si="179"/>
        <v>9</v>
      </c>
      <c r="N758" s="301">
        <f t="shared" si="179"/>
        <v>1207.2141999999999</v>
      </c>
      <c r="O758" s="301">
        <f t="shared" si="179"/>
        <v>1119.5989</v>
      </c>
      <c r="P758" s="301">
        <f t="shared" si="179"/>
        <v>747.1807</v>
      </c>
      <c r="R758" s="302">
        <v>359</v>
      </c>
      <c r="S758" s="302">
        <v>327</v>
      </c>
      <c r="T758" s="303" t="s">
        <v>1289</v>
      </c>
      <c r="U758" s="300">
        <f>M758+M759+M760</f>
        <v>20.5</v>
      </c>
      <c r="V758" s="300">
        <f>N758+N759+N760</f>
        <v>3314.3960999999999</v>
      </c>
      <c r="W758" s="300">
        <f>O758+O759+O760</f>
        <v>3027.3081000000002</v>
      </c>
      <c r="X758" s="300">
        <f>P758+P759+P760</f>
        <v>1728.7064</v>
      </c>
    </row>
    <row r="759" spans="2:24" ht="15" customHeight="1" outlineLevel="1" x14ac:dyDescent="0.25">
      <c r="B759" s="2">
        <v>722</v>
      </c>
      <c r="C759" s="2">
        <v>640</v>
      </c>
      <c r="D759" s="413" t="s">
        <v>1290</v>
      </c>
      <c r="E759" s="285">
        <v>3</v>
      </c>
      <c r="F759" s="284">
        <v>377.85539999999997</v>
      </c>
      <c r="G759" s="284">
        <v>308.01389999999998</v>
      </c>
      <c r="H759" s="284">
        <v>233.68889999999999</v>
      </c>
      <c r="J759" s="2">
        <v>722</v>
      </c>
      <c r="K759" s="2">
        <v>640</v>
      </c>
      <c r="L759" s="295" t="str">
        <f t="shared" si="179"/>
        <v>Садгірський районний суд м.Чернівці</v>
      </c>
      <c r="M759" s="286">
        <f t="shared" si="179"/>
        <v>5</v>
      </c>
      <c r="N759" s="284">
        <f t="shared" si="179"/>
        <v>351.30700000000002</v>
      </c>
      <c r="O759" s="284">
        <f t="shared" si="179"/>
        <v>299.40699999999998</v>
      </c>
      <c r="P759" s="284">
        <f t="shared" si="179"/>
        <v>339.89429999999999</v>
      </c>
      <c r="R759" s="2"/>
      <c r="S759" s="2"/>
      <c r="T759" s="363"/>
      <c r="U759" s="217"/>
      <c r="V759" s="217"/>
      <c r="W759" s="217"/>
      <c r="X759" s="217"/>
    </row>
    <row r="760" spans="2:24" ht="30.75" customHeight="1" outlineLevel="1" thickBot="1" x14ac:dyDescent="0.3">
      <c r="B760" s="396">
        <v>723</v>
      </c>
      <c r="C760" s="396">
        <v>641</v>
      </c>
      <c r="D760" s="414" t="s">
        <v>1291</v>
      </c>
      <c r="E760" s="347">
        <v>2</v>
      </c>
      <c r="F760" s="346">
        <v>87.356899999999996</v>
      </c>
      <c r="G760" s="346">
        <v>82.367800000000003</v>
      </c>
      <c r="H760" s="346">
        <v>156.35380000000001</v>
      </c>
      <c r="J760" s="396">
        <v>723</v>
      </c>
      <c r="K760" s="396">
        <v>641</v>
      </c>
      <c r="L760" s="410" t="str">
        <f>D746</f>
        <v>Шевченківський районний суд м.Чернівці</v>
      </c>
      <c r="M760" s="409">
        <f>E746</f>
        <v>6.5</v>
      </c>
      <c r="N760" s="346">
        <f>F746</f>
        <v>1755.8749</v>
      </c>
      <c r="O760" s="346">
        <f>G746</f>
        <v>1608.3022000000001</v>
      </c>
      <c r="P760" s="346">
        <f>H746</f>
        <v>641.63139999999999</v>
      </c>
      <c r="R760" s="396"/>
      <c r="S760" s="396"/>
      <c r="T760" s="435"/>
      <c r="U760" s="398"/>
      <c r="V760" s="398"/>
      <c r="W760" s="398"/>
      <c r="X760" s="398"/>
    </row>
    <row r="761" spans="2:24" ht="15.75" customHeight="1" outlineLevel="1" thickTop="1" x14ac:dyDescent="0.25">
      <c r="B761" s="302">
        <v>724</v>
      </c>
      <c r="C761" s="302">
        <v>642</v>
      </c>
      <c r="D761" s="419" t="s">
        <v>1292</v>
      </c>
      <c r="E761" s="350">
        <v>3.5</v>
      </c>
      <c r="F761" s="301">
        <v>413.29149999999998</v>
      </c>
      <c r="G761" s="301">
        <v>419.226</v>
      </c>
      <c r="H761" s="301">
        <v>266.55500000000001</v>
      </c>
      <c r="J761" s="302">
        <v>724</v>
      </c>
      <c r="K761" s="302">
        <v>642</v>
      </c>
      <c r="L761" s="303" t="str">
        <f>D761</f>
        <v>Бахмацький районний суд Чернігівської області</v>
      </c>
      <c r="M761" s="300">
        <f>E761</f>
        <v>3.5</v>
      </c>
      <c r="N761" s="301">
        <f>F761</f>
        <v>413.29149999999998</v>
      </c>
      <c r="O761" s="301">
        <f>G761</f>
        <v>419.226</v>
      </c>
      <c r="P761" s="301">
        <f>H761</f>
        <v>266.55500000000001</v>
      </c>
      <c r="R761" s="302">
        <v>360</v>
      </c>
      <c r="S761" s="302">
        <v>328</v>
      </c>
      <c r="T761" s="303" t="s">
        <v>402</v>
      </c>
      <c r="U761" s="300">
        <f>M761+M762</f>
        <v>4.5</v>
      </c>
      <c r="V761" s="300">
        <f>N761+N762</f>
        <v>615.78420000000006</v>
      </c>
      <c r="W761" s="300">
        <f>O761+O762</f>
        <v>581.41129999999998</v>
      </c>
      <c r="X761" s="300">
        <f>P761+P762</f>
        <v>455.25970000000001</v>
      </c>
    </row>
    <row r="762" spans="2:24" ht="30.75" customHeight="1" outlineLevel="1" thickBot="1" x14ac:dyDescent="0.3">
      <c r="B762" s="2">
        <v>725</v>
      </c>
      <c r="C762" s="2">
        <v>643</v>
      </c>
      <c r="D762" s="413" t="s">
        <v>1293</v>
      </c>
      <c r="E762" s="285">
        <v>4</v>
      </c>
      <c r="F762" s="284">
        <v>285.01150000000001</v>
      </c>
      <c r="G762" s="284">
        <v>275.64530000000002</v>
      </c>
      <c r="H762" s="284">
        <v>148.82210000000001</v>
      </c>
      <c r="J762" s="287">
        <v>725</v>
      </c>
      <c r="K762" s="287">
        <v>643</v>
      </c>
      <c r="L762" s="329" t="str">
        <f>D763</f>
        <v>Борзнянський районний суд Чернігівської області</v>
      </c>
      <c r="M762" s="307">
        <f>E763</f>
        <v>1</v>
      </c>
      <c r="N762" s="330">
        <f>F763</f>
        <v>202.49270000000001</v>
      </c>
      <c r="O762" s="330">
        <f>G763</f>
        <v>162.18530000000001</v>
      </c>
      <c r="P762" s="330">
        <f>H763</f>
        <v>188.7047</v>
      </c>
      <c r="R762" s="287"/>
      <c r="S762" s="287"/>
      <c r="T762" s="312"/>
      <c r="U762" s="310"/>
      <c r="V762" s="310"/>
      <c r="W762" s="310"/>
      <c r="X762" s="310"/>
    </row>
    <row r="763" spans="2:24" ht="15" customHeight="1" outlineLevel="1" thickTop="1" x14ac:dyDescent="0.25">
      <c r="B763" s="2">
        <v>726</v>
      </c>
      <c r="C763" s="2">
        <v>644</v>
      </c>
      <c r="D763" s="413" t="s">
        <v>1294</v>
      </c>
      <c r="E763" s="285">
        <v>1</v>
      </c>
      <c r="F763" s="284">
        <v>202.49270000000001</v>
      </c>
      <c r="G763" s="284">
        <v>162.18530000000001</v>
      </c>
      <c r="H763" s="284">
        <v>188.7047</v>
      </c>
      <c r="J763" s="302">
        <v>726</v>
      </c>
      <c r="K763" s="302">
        <v>644</v>
      </c>
      <c r="L763" s="303" t="str">
        <f>D767</f>
        <v>Ічнянський районний суд Чернігівської області</v>
      </c>
      <c r="M763" s="300">
        <f>E767</f>
        <v>2.5</v>
      </c>
      <c r="N763" s="301">
        <f>F767</f>
        <v>281.3082</v>
      </c>
      <c r="O763" s="301">
        <f>G767</f>
        <v>231.33510000000001</v>
      </c>
      <c r="P763" s="301">
        <f>H767</f>
        <v>159.06899999999999</v>
      </c>
      <c r="R763" s="302">
        <v>361</v>
      </c>
      <c r="S763" s="302">
        <v>329</v>
      </c>
      <c r="T763" s="303" t="s">
        <v>403</v>
      </c>
      <c r="U763" s="300">
        <f>M763+M764</f>
        <v>4.5</v>
      </c>
      <c r="V763" s="300">
        <f>N763+N764</f>
        <v>378.65559999999999</v>
      </c>
      <c r="W763" s="300">
        <f>O763+O764</f>
        <v>327.07080000000002</v>
      </c>
      <c r="X763" s="300">
        <f>P763+P764</f>
        <v>209.9409</v>
      </c>
    </row>
    <row r="764" spans="2:24" ht="30.75" customHeight="1" outlineLevel="1" thickBot="1" x14ac:dyDescent="0.3">
      <c r="B764" s="2">
        <v>727</v>
      </c>
      <c r="C764" s="2">
        <v>645</v>
      </c>
      <c r="D764" s="413" t="s">
        <v>1295</v>
      </c>
      <c r="E764" s="285">
        <v>1.2</v>
      </c>
      <c r="F764" s="284">
        <v>109.8224</v>
      </c>
      <c r="G764" s="284">
        <v>104.65170000000001</v>
      </c>
      <c r="H764" s="284">
        <v>75.802099999999996</v>
      </c>
      <c r="J764" s="287">
        <v>727</v>
      </c>
      <c r="K764" s="287">
        <v>645</v>
      </c>
      <c r="L764" s="329" t="str">
        <f>D782</f>
        <v>Талалаївський районний суд Чернігівської області</v>
      </c>
      <c r="M764" s="307">
        <f>E782</f>
        <v>2</v>
      </c>
      <c r="N764" s="330">
        <f>F782</f>
        <v>97.347399999999993</v>
      </c>
      <c r="O764" s="330">
        <f>G782</f>
        <v>95.735699999999994</v>
      </c>
      <c r="P764" s="330">
        <f>H782</f>
        <v>50.871899999999997</v>
      </c>
      <c r="R764" s="287"/>
      <c r="S764" s="287"/>
      <c r="T764" s="312"/>
      <c r="U764" s="310"/>
      <c r="V764" s="310"/>
      <c r="W764" s="310"/>
      <c r="X764" s="310"/>
    </row>
    <row r="765" spans="2:24" ht="30" customHeight="1" outlineLevel="1" thickTop="1" x14ac:dyDescent="0.25">
      <c r="B765" s="2">
        <v>728</v>
      </c>
      <c r="C765" s="2">
        <v>646</v>
      </c>
      <c r="D765" s="413" t="s">
        <v>1296</v>
      </c>
      <c r="E765" s="285">
        <v>3</v>
      </c>
      <c r="F765" s="284">
        <v>397.2099</v>
      </c>
      <c r="G765" s="284">
        <v>411.1748</v>
      </c>
      <c r="H765" s="284">
        <v>214.03380000000001</v>
      </c>
      <c r="J765" s="302">
        <v>728</v>
      </c>
      <c r="K765" s="302">
        <v>646</v>
      </c>
      <c r="L765" s="303" t="str">
        <f>D762</f>
        <v>Бобровицький районний суд Чернігівської області</v>
      </c>
      <c r="M765" s="300">
        <f>E762</f>
        <v>4</v>
      </c>
      <c r="N765" s="301">
        <f>F762</f>
        <v>285.01150000000001</v>
      </c>
      <c r="O765" s="301">
        <f>G762</f>
        <v>275.64530000000002</v>
      </c>
      <c r="P765" s="301">
        <f>H762</f>
        <v>148.82210000000001</v>
      </c>
      <c r="R765" s="302">
        <v>362</v>
      </c>
      <c r="S765" s="302">
        <v>330</v>
      </c>
      <c r="T765" s="385" t="s">
        <v>404</v>
      </c>
      <c r="U765" s="300">
        <f>M765+M766</f>
        <v>9.5</v>
      </c>
      <c r="V765" s="300">
        <f>N765+N766</f>
        <v>956.3617999999999</v>
      </c>
      <c r="W765" s="300">
        <f>O765+O766</f>
        <v>863.73059999999998</v>
      </c>
      <c r="X765" s="300">
        <f>P765+P766</f>
        <v>532.4864</v>
      </c>
    </row>
    <row r="766" spans="2:24" ht="30.75" customHeight="1" outlineLevel="1" thickBot="1" x14ac:dyDescent="0.3">
      <c r="B766" s="2">
        <v>729</v>
      </c>
      <c r="C766" s="2">
        <v>647</v>
      </c>
      <c r="D766" s="413" t="s">
        <v>1297</v>
      </c>
      <c r="E766" s="285">
        <v>12.8</v>
      </c>
      <c r="F766" s="284">
        <v>2173.1295</v>
      </c>
      <c r="G766" s="284">
        <v>2068.2195999999999</v>
      </c>
      <c r="H766" s="284">
        <v>718.26279999999997</v>
      </c>
      <c r="J766" s="287">
        <v>729</v>
      </c>
      <c r="K766" s="287">
        <v>647</v>
      </c>
      <c r="L766" s="329" t="str">
        <f>D768</f>
        <v>Козелецький районний суд Чернігівської області</v>
      </c>
      <c r="M766" s="307">
        <f>E768</f>
        <v>5.5</v>
      </c>
      <c r="N766" s="330">
        <f>F768</f>
        <v>671.35029999999995</v>
      </c>
      <c r="O766" s="330">
        <f>G768</f>
        <v>588.08529999999996</v>
      </c>
      <c r="P766" s="330">
        <f>H768</f>
        <v>383.66430000000003</v>
      </c>
      <c r="R766" s="287"/>
      <c r="S766" s="287"/>
      <c r="T766" s="312"/>
      <c r="U766" s="310"/>
      <c r="V766" s="310"/>
      <c r="W766" s="310"/>
      <c r="X766" s="310"/>
    </row>
    <row r="767" spans="2:24" ht="30" customHeight="1" outlineLevel="1" thickTop="1" x14ac:dyDescent="0.25">
      <c r="B767" s="2">
        <v>730</v>
      </c>
      <c r="C767" s="2">
        <v>648</v>
      </c>
      <c r="D767" s="413" t="s">
        <v>1298</v>
      </c>
      <c r="E767" s="285">
        <v>2.5</v>
      </c>
      <c r="F767" s="284">
        <v>281.3082</v>
      </c>
      <c r="G767" s="284">
        <v>231.33510000000001</v>
      </c>
      <c r="H767" s="284">
        <v>159.06899999999999</v>
      </c>
      <c r="J767" s="302">
        <v>730</v>
      </c>
      <c r="K767" s="302">
        <v>648</v>
      </c>
      <c r="L767" s="303" t="str">
        <f>D770</f>
        <v>Корюківський районний суд Чернігівської області</v>
      </c>
      <c r="M767" s="300">
        <f>E770</f>
        <v>2.7</v>
      </c>
      <c r="N767" s="301">
        <f>F770</f>
        <v>379.4237</v>
      </c>
      <c r="O767" s="301">
        <f>G770</f>
        <v>365.45960000000002</v>
      </c>
      <c r="P767" s="301">
        <f>H770</f>
        <v>244.57079999999999</v>
      </c>
      <c r="R767" s="302">
        <v>363</v>
      </c>
      <c r="S767" s="302">
        <v>331</v>
      </c>
      <c r="T767" s="303" t="s">
        <v>405</v>
      </c>
      <c r="U767" s="300">
        <f>M767+M768</f>
        <v>4.7</v>
      </c>
      <c r="V767" s="300">
        <f>N767+N768</f>
        <v>570.38040000000001</v>
      </c>
      <c r="W767" s="300">
        <f>O767+O768</f>
        <v>523.40700000000004</v>
      </c>
      <c r="X767" s="300">
        <f>P767+P768</f>
        <v>476.31809999999996</v>
      </c>
    </row>
    <row r="768" spans="2:24" ht="15.75" customHeight="1" outlineLevel="1" thickBot="1" x14ac:dyDescent="0.3">
      <c r="B768" s="2">
        <v>731</v>
      </c>
      <c r="C768" s="2">
        <v>649</v>
      </c>
      <c r="D768" s="413" t="s">
        <v>1299</v>
      </c>
      <c r="E768" s="285">
        <v>5.5</v>
      </c>
      <c r="F768" s="284">
        <v>671.35029999999995</v>
      </c>
      <c r="G768" s="284">
        <v>588.08529999999996</v>
      </c>
      <c r="H768" s="284">
        <v>383.66430000000003</v>
      </c>
      <c r="J768" s="287">
        <v>731</v>
      </c>
      <c r="K768" s="287">
        <v>649</v>
      </c>
      <c r="L768" s="329" t="str">
        <f>D784</f>
        <v>Щорський районний суд Чернігівської області</v>
      </c>
      <c r="M768" s="307">
        <f>E784</f>
        <v>2</v>
      </c>
      <c r="N768" s="330">
        <f>F784</f>
        <v>190.95670000000001</v>
      </c>
      <c r="O768" s="330">
        <f>G784</f>
        <v>157.94739999999999</v>
      </c>
      <c r="P768" s="330">
        <f>H784</f>
        <v>231.7473</v>
      </c>
      <c r="R768" s="287"/>
      <c r="S768" s="287"/>
      <c r="T768" s="312"/>
      <c r="U768" s="310"/>
      <c r="V768" s="310"/>
      <c r="W768" s="310"/>
      <c r="X768" s="310"/>
    </row>
    <row r="769" spans="2:24" ht="15" customHeight="1" outlineLevel="1" thickTop="1" x14ac:dyDescent="0.25">
      <c r="B769" s="2">
        <v>732</v>
      </c>
      <c r="C769" s="2">
        <v>650</v>
      </c>
      <c r="D769" s="413" t="s">
        <v>1300</v>
      </c>
      <c r="E769" s="285">
        <v>2</v>
      </c>
      <c r="F769" s="284">
        <v>286.4203</v>
      </c>
      <c r="G769" s="284">
        <v>282.67140000000001</v>
      </c>
      <c r="H769" s="284">
        <v>107.258</v>
      </c>
      <c r="J769" s="302">
        <v>732</v>
      </c>
      <c r="K769" s="302">
        <v>650</v>
      </c>
      <c r="L769" s="303" t="str">
        <f>D769</f>
        <v>Коропський районний суд Чернігівської області</v>
      </c>
      <c r="M769" s="300">
        <f>E769</f>
        <v>2</v>
      </c>
      <c r="N769" s="301">
        <f>F769</f>
        <v>286.4203</v>
      </c>
      <c r="O769" s="301">
        <f>G769</f>
        <v>282.67140000000001</v>
      </c>
      <c r="P769" s="301">
        <f>H769</f>
        <v>107.258</v>
      </c>
      <c r="R769" s="302">
        <v>364</v>
      </c>
      <c r="S769" s="302">
        <v>332</v>
      </c>
      <c r="T769" s="385" t="s">
        <v>406</v>
      </c>
      <c r="U769" s="300">
        <f>M769+M770+M771</f>
        <v>10</v>
      </c>
      <c r="V769" s="300">
        <f>N769+N770+N771</f>
        <v>789.0474999999999</v>
      </c>
      <c r="W769" s="300">
        <f>O769+O770+O771</f>
        <v>741.56870000000004</v>
      </c>
      <c r="X769" s="300">
        <f>P769+P770+P771</f>
        <v>398.01289999999995</v>
      </c>
    </row>
    <row r="770" spans="2:24" ht="15" customHeight="1" outlineLevel="1" x14ac:dyDescent="0.25">
      <c r="B770" s="2">
        <v>733</v>
      </c>
      <c r="C770" s="2">
        <v>651</v>
      </c>
      <c r="D770" s="413" t="s">
        <v>1301</v>
      </c>
      <c r="E770" s="285">
        <v>2.7</v>
      </c>
      <c r="F770" s="284">
        <v>379.4237</v>
      </c>
      <c r="G770" s="284">
        <v>365.45960000000002</v>
      </c>
      <c r="H770" s="284">
        <v>244.57079999999999</v>
      </c>
      <c r="J770" s="2">
        <v>733</v>
      </c>
      <c r="K770" s="2">
        <v>651</v>
      </c>
      <c r="L770" s="295" t="str">
        <f>D772</f>
        <v>Менський районний суд Чернігівської області</v>
      </c>
      <c r="M770" s="286">
        <f>E772</f>
        <v>5</v>
      </c>
      <c r="N770" s="284">
        <f>F772</f>
        <v>326.41699999999997</v>
      </c>
      <c r="O770" s="284">
        <f>G772</f>
        <v>313.91059999999999</v>
      </c>
      <c r="P770" s="284">
        <f>H772</f>
        <v>171.1472</v>
      </c>
      <c r="R770" s="2"/>
      <c r="S770" s="2"/>
      <c r="T770" s="363"/>
      <c r="U770" s="217"/>
      <c r="V770" s="217"/>
      <c r="W770" s="217"/>
      <c r="X770" s="217"/>
    </row>
    <row r="771" spans="2:24" ht="15.75" customHeight="1" outlineLevel="1" thickBot="1" x14ac:dyDescent="0.3">
      <c r="B771" s="2">
        <v>734</v>
      </c>
      <c r="C771" s="2">
        <v>652</v>
      </c>
      <c r="D771" s="413" t="s">
        <v>1302</v>
      </c>
      <c r="E771" s="285">
        <v>1.5</v>
      </c>
      <c r="F771" s="284">
        <v>208.1858</v>
      </c>
      <c r="G771" s="284">
        <v>185.28800000000001</v>
      </c>
      <c r="H771" s="284">
        <v>199.42339999999999</v>
      </c>
      <c r="J771" s="287">
        <v>734</v>
      </c>
      <c r="K771" s="287">
        <v>652</v>
      </c>
      <c r="L771" s="329" t="str">
        <f>D780</f>
        <v>Сосницький районний суд Чернігівської області</v>
      </c>
      <c r="M771" s="307">
        <f>E780</f>
        <v>3</v>
      </c>
      <c r="N771" s="330">
        <f>F780</f>
        <v>176.21019999999999</v>
      </c>
      <c r="O771" s="330">
        <f>G780</f>
        <v>144.98670000000001</v>
      </c>
      <c r="P771" s="330">
        <f>H780</f>
        <v>119.60769999999999</v>
      </c>
      <c r="R771" s="287"/>
      <c r="S771" s="287"/>
      <c r="T771" s="406"/>
      <c r="U771" s="310"/>
      <c r="V771" s="310"/>
      <c r="W771" s="310"/>
      <c r="X771" s="310"/>
    </row>
    <row r="772" spans="2:24" ht="30" customHeight="1" outlineLevel="1" thickTop="1" x14ac:dyDescent="0.25">
      <c r="B772" s="2">
        <v>735</v>
      </c>
      <c r="C772" s="2">
        <v>653</v>
      </c>
      <c r="D772" s="413" t="s">
        <v>1303</v>
      </c>
      <c r="E772" s="285">
        <v>5</v>
      </c>
      <c r="F772" s="284">
        <v>326.41699999999997</v>
      </c>
      <c r="G772" s="284">
        <v>313.91059999999999</v>
      </c>
      <c r="H772" s="284">
        <v>171.1472</v>
      </c>
      <c r="J772" s="302">
        <v>735</v>
      </c>
      <c r="K772" s="302">
        <v>653</v>
      </c>
      <c r="L772" s="303" t="str">
        <f>D773</f>
        <v>Ніжинський міськрайонний суд Чернігівської області</v>
      </c>
      <c r="M772" s="300">
        <f>E773</f>
        <v>4.0999999999999996</v>
      </c>
      <c r="N772" s="301">
        <f>F773</f>
        <v>1099.104</v>
      </c>
      <c r="O772" s="301">
        <f>G773</f>
        <v>922.85929999999996</v>
      </c>
      <c r="P772" s="301">
        <f>H773</f>
        <v>842.95330000000001</v>
      </c>
      <c r="R772" s="302">
        <v>365</v>
      </c>
      <c r="S772" s="302">
        <v>333</v>
      </c>
      <c r="T772" s="303" t="s">
        <v>407</v>
      </c>
      <c r="U772" s="300">
        <f>M772+M773</f>
        <v>5.0999999999999996</v>
      </c>
      <c r="V772" s="300">
        <f>N772+N773</f>
        <v>1393.0428999999999</v>
      </c>
      <c r="W772" s="300">
        <f>O772+O773</f>
        <v>1153.9932999999999</v>
      </c>
      <c r="X772" s="300">
        <f>P772+P773</f>
        <v>1245.2298000000001</v>
      </c>
    </row>
    <row r="773" spans="2:24" ht="27.75" customHeight="1" outlineLevel="1" thickBot="1" x14ac:dyDescent="0.3">
      <c r="B773" s="2">
        <v>736</v>
      </c>
      <c r="C773" s="2">
        <v>654</v>
      </c>
      <c r="D773" s="413" t="s">
        <v>1304</v>
      </c>
      <c r="E773" s="285">
        <v>4.0999999999999996</v>
      </c>
      <c r="F773" s="284">
        <v>1099.104</v>
      </c>
      <c r="G773" s="284">
        <v>922.85929999999996</v>
      </c>
      <c r="H773" s="284">
        <v>842.95330000000001</v>
      </c>
      <c r="J773" s="287">
        <v>736</v>
      </c>
      <c r="K773" s="287">
        <v>654</v>
      </c>
      <c r="L773" s="329" t="str">
        <f t="shared" ref="L773:P774" si="180">D775</f>
        <v>Носівський районний суд Чернігівської області</v>
      </c>
      <c r="M773" s="307">
        <f t="shared" si="180"/>
        <v>1</v>
      </c>
      <c r="N773" s="330">
        <f t="shared" si="180"/>
        <v>293.93889999999999</v>
      </c>
      <c r="O773" s="330">
        <f t="shared" si="180"/>
        <v>231.13399999999999</v>
      </c>
      <c r="P773" s="330">
        <f t="shared" si="180"/>
        <v>402.2765</v>
      </c>
      <c r="R773" s="287"/>
      <c r="S773" s="287"/>
      <c r="T773" s="312"/>
      <c r="U773" s="310"/>
      <c r="V773" s="310"/>
      <c r="W773" s="310"/>
      <c r="X773" s="310"/>
    </row>
    <row r="774" spans="2:24" ht="30" customHeight="1" outlineLevel="1" thickTop="1" x14ac:dyDescent="0.25">
      <c r="B774" s="2">
        <v>737</v>
      </c>
      <c r="C774" s="2">
        <v>655</v>
      </c>
      <c r="D774" s="413" t="s">
        <v>1305</v>
      </c>
      <c r="E774" s="285">
        <v>9</v>
      </c>
      <c r="F774" s="284">
        <v>1713.4229</v>
      </c>
      <c r="G774" s="284">
        <v>1636.5420999999999</v>
      </c>
      <c r="H774" s="284">
        <v>826.68769999999995</v>
      </c>
      <c r="J774" s="302">
        <v>737</v>
      </c>
      <c r="K774" s="302">
        <v>655</v>
      </c>
      <c r="L774" s="303" t="str">
        <f t="shared" si="180"/>
        <v>Новгород-Сіверський районний суд Чернігівської області</v>
      </c>
      <c r="M774" s="300">
        <f t="shared" si="180"/>
        <v>3</v>
      </c>
      <c r="N774" s="301">
        <f t="shared" si="180"/>
        <v>295.89980000000003</v>
      </c>
      <c r="O774" s="301">
        <f t="shared" si="180"/>
        <v>317.1191</v>
      </c>
      <c r="P774" s="301">
        <f t="shared" si="180"/>
        <v>298.22489999999999</v>
      </c>
      <c r="R774" s="302">
        <v>366</v>
      </c>
      <c r="S774" s="302">
        <v>334</v>
      </c>
      <c r="T774" s="303" t="s">
        <v>408</v>
      </c>
      <c r="U774" s="300">
        <f>M774+M775</f>
        <v>5</v>
      </c>
      <c r="V774" s="300">
        <f>N774+N775</f>
        <v>537.12419999999997</v>
      </c>
      <c r="W774" s="300">
        <f>O774+O775</f>
        <v>546.91599999999994</v>
      </c>
      <c r="X774" s="300">
        <f>P774+P775</f>
        <v>446.9273</v>
      </c>
    </row>
    <row r="775" spans="2:24" ht="30.75" customHeight="1" outlineLevel="1" thickBot="1" x14ac:dyDescent="0.3">
      <c r="B775" s="2">
        <v>738</v>
      </c>
      <c r="C775" s="2">
        <v>656</v>
      </c>
      <c r="D775" s="413" t="s">
        <v>1306</v>
      </c>
      <c r="E775" s="285">
        <v>1</v>
      </c>
      <c r="F775" s="284">
        <v>293.93889999999999</v>
      </c>
      <c r="G775" s="284">
        <v>231.13399999999999</v>
      </c>
      <c r="H775" s="284">
        <v>402.2765</v>
      </c>
      <c r="J775" s="287">
        <v>738</v>
      </c>
      <c r="K775" s="287">
        <v>656</v>
      </c>
      <c r="L775" s="329" t="str">
        <f>D779</f>
        <v>Семенівський районний суд Чернігівської області</v>
      </c>
      <c r="M775" s="307">
        <f>E779</f>
        <v>2</v>
      </c>
      <c r="N775" s="330">
        <f>F779</f>
        <v>241.2244</v>
      </c>
      <c r="O775" s="330">
        <f>G779</f>
        <v>229.79689999999999</v>
      </c>
      <c r="P775" s="330">
        <f>H779</f>
        <v>148.70240000000001</v>
      </c>
      <c r="R775" s="287"/>
      <c r="S775" s="287"/>
      <c r="T775" s="312"/>
      <c r="U775" s="310"/>
      <c r="V775" s="310"/>
      <c r="W775" s="310"/>
      <c r="X775" s="310"/>
    </row>
    <row r="776" spans="2:24" ht="30" customHeight="1" outlineLevel="1" thickTop="1" x14ac:dyDescent="0.25">
      <c r="B776" s="2">
        <v>739</v>
      </c>
      <c r="C776" s="2">
        <v>657</v>
      </c>
      <c r="D776" s="413" t="s">
        <v>1307</v>
      </c>
      <c r="E776" s="285">
        <v>3</v>
      </c>
      <c r="F776" s="284">
        <v>295.89980000000003</v>
      </c>
      <c r="G776" s="284">
        <v>317.1191</v>
      </c>
      <c r="H776" s="284">
        <v>298.22489999999999</v>
      </c>
      <c r="J776" s="302">
        <v>739</v>
      </c>
      <c r="K776" s="302">
        <v>657</v>
      </c>
      <c r="L776" s="303" t="str">
        <f>D764</f>
        <v>Варвинський районний суд Чернігівської області</v>
      </c>
      <c r="M776" s="300">
        <f>E764</f>
        <v>1.2</v>
      </c>
      <c r="N776" s="301">
        <f>F764</f>
        <v>109.8224</v>
      </c>
      <c r="O776" s="301">
        <f>G764</f>
        <v>104.65170000000001</v>
      </c>
      <c r="P776" s="301">
        <f>H764</f>
        <v>75.802099999999996</v>
      </c>
      <c r="R776" s="302">
        <v>367</v>
      </c>
      <c r="S776" s="302">
        <v>335</v>
      </c>
      <c r="T776" s="385" t="s">
        <v>410</v>
      </c>
      <c r="U776" s="300">
        <f>M776+M777+M778</f>
        <v>9.1999999999999993</v>
      </c>
      <c r="V776" s="300">
        <f>N776+N777+N778</f>
        <v>1135.5164</v>
      </c>
      <c r="W776" s="300">
        <f>O776+O777+O778</f>
        <v>987.56680000000006</v>
      </c>
      <c r="X776" s="300">
        <f>P776+P777+P778</f>
        <v>779.4846</v>
      </c>
    </row>
    <row r="777" spans="2:24" ht="30" customHeight="1" outlineLevel="1" x14ac:dyDescent="0.25">
      <c r="B777" s="2">
        <v>740</v>
      </c>
      <c r="C777" s="2">
        <v>658</v>
      </c>
      <c r="D777" s="413" t="s">
        <v>1308</v>
      </c>
      <c r="E777" s="285">
        <v>6</v>
      </c>
      <c r="F777" s="284">
        <v>902.14610000000005</v>
      </c>
      <c r="G777" s="284">
        <v>774.27660000000003</v>
      </c>
      <c r="H777" s="284">
        <v>630.83100000000002</v>
      </c>
      <c r="J777" s="2">
        <v>740</v>
      </c>
      <c r="K777" s="2">
        <v>658</v>
      </c>
      <c r="L777" s="295" t="str">
        <f>D777</f>
        <v>Прилуцький міськрайонний суд Чернігівської області</v>
      </c>
      <c r="M777" s="286">
        <f>E777</f>
        <v>6</v>
      </c>
      <c r="N777" s="284">
        <f>F777</f>
        <v>902.14610000000005</v>
      </c>
      <c r="O777" s="284">
        <f>G777</f>
        <v>774.27660000000003</v>
      </c>
      <c r="P777" s="284">
        <f>H777</f>
        <v>630.83100000000002</v>
      </c>
      <c r="R777" s="2"/>
      <c r="S777" s="2"/>
      <c r="T777" s="363"/>
      <c r="U777" s="217"/>
      <c r="V777" s="217"/>
      <c r="W777" s="217"/>
      <c r="X777" s="217"/>
    </row>
    <row r="778" spans="2:24" ht="30.75" customHeight="1" outlineLevel="1" thickBot="1" x14ac:dyDescent="0.3">
      <c r="B778" s="2">
        <v>741</v>
      </c>
      <c r="C778" s="2">
        <v>659</v>
      </c>
      <c r="D778" s="413" t="s">
        <v>1309</v>
      </c>
      <c r="E778" s="285">
        <v>4</v>
      </c>
      <c r="F778" s="284">
        <v>354.31470000000002</v>
      </c>
      <c r="G778" s="284">
        <v>341.7749</v>
      </c>
      <c r="H778" s="284">
        <v>145.88890000000001</v>
      </c>
      <c r="J778" s="287">
        <v>741</v>
      </c>
      <c r="K778" s="287">
        <v>659</v>
      </c>
      <c r="L778" s="329" t="str">
        <f>D781</f>
        <v>Срібнянський районний суд Чернігівської області</v>
      </c>
      <c r="M778" s="307">
        <f>E781</f>
        <v>2</v>
      </c>
      <c r="N778" s="330">
        <f>F781</f>
        <v>123.5479</v>
      </c>
      <c r="O778" s="330">
        <f>G781</f>
        <v>108.63849999999999</v>
      </c>
      <c r="P778" s="330">
        <f>H781</f>
        <v>72.851500000000001</v>
      </c>
      <c r="R778" s="287"/>
      <c r="S778" s="287"/>
      <c r="T778" s="406"/>
      <c r="U778" s="310"/>
      <c r="V778" s="310"/>
      <c r="W778" s="310"/>
      <c r="X778" s="310"/>
    </row>
    <row r="779" spans="2:24" ht="30" customHeight="1" outlineLevel="1" thickTop="1" x14ac:dyDescent="0.25">
      <c r="B779" s="2">
        <v>742</v>
      </c>
      <c r="C779" s="2">
        <v>660</v>
      </c>
      <c r="D779" s="413" t="s">
        <v>1310</v>
      </c>
      <c r="E779" s="285">
        <v>2</v>
      </c>
      <c r="F779" s="284">
        <v>241.2244</v>
      </c>
      <c r="G779" s="284">
        <v>229.79689999999999</v>
      </c>
      <c r="H779" s="284">
        <v>148.70240000000001</v>
      </c>
      <c r="J779" s="302">
        <v>742</v>
      </c>
      <c r="K779" s="302">
        <v>660</v>
      </c>
      <c r="L779" s="303" t="str">
        <f>D765</f>
        <v>Городнянський районний суд Чернігівської області</v>
      </c>
      <c r="M779" s="300">
        <f>E765</f>
        <v>3</v>
      </c>
      <c r="N779" s="301">
        <f>F765</f>
        <v>397.2099</v>
      </c>
      <c r="O779" s="301">
        <f>G765</f>
        <v>411.1748</v>
      </c>
      <c r="P779" s="301">
        <f>H765</f>
        <v>214.03380000000001</v>
      </c>
      <c r="R779" s="302">
        <v>368</v>
      </c>
      <c r="S779" s="302">
        <v>336</v>
      </c>
      <c r="T779" s="385" t="s">
        <v>411</v>
      </c>
      <c r="U779" s="300">
        <f>M779+M780</f>
        <v>7</v>
      </c>
      <c r="V779" s="300">
        <f>N779+N780</f>
        <v>751.52459999999996</v>
      </c>
      <c r="W779" s="300">
        <f>O779+O780</f>
        <v>752.94970000000001</v>
      </c>
      <c r="X779" s="300">
        <f>P779+P780</f>
        <v>359.92270000000002</v>
      </c>
    </row>
    <row r="780" spans="2:24" ht="15.75" customHeight="1" outlineLevel="1" thickBot="1" x14ac:dyDescent="0.3">
      <c r="B780" s="2">
        <v>743</v>
      </c>
      <c r="C780" s="2">
        <v>661</v>
      </c>
      <c r="D780" s="413" t="s">
        <v>1311</v>
      </c>
      <c r="E780" s="285">
        <v>3</v>
      </c>
      <c r="F780" s="284">
        <v>176.21019999999999</v>
      </c>
      <c r="G780" s="284">
        <v>144.98670000000001</v>
      </c>
      <c r="H780" s="284">
        <v>119.60769999999999</v>
      </c>
      <c r="J780" s="287">
        <v>743</v>
      </c>
      <c r="K780" s="287">
        <v>661</v>
      </c>
      <c r="L780" s="329" t="str">
        <f>D778</f>
        <v>Ріпкинський районний суд Чернігівської області</v>
      </c>
      <c r="M780" s="307">
        <f>E778</f>
        <v>4</v>
      </c>
      <c r="N780" s="330">
        <f>F778</f>
        <v>354.31470000000002</v>
      </c>
      <c r="O780" s="330">
        <f>G778</f>
        <v>341.7749</v>
      </c>
      <c r="P780" s="330">
        <f>H778</f>
        <v>145.88890000000001</v>
      </c>
      <c r="R780" s="287"/>
      <c r="S780" s="287"/>
      <c r="T780" s="312"/>
      <c r="U780" s="310"/>
      <c r="V780" s="310"/>
      <c r="W780" s="310"/>
      <c r="X780" s="310"/>
    </row>
    <row r="781" spans="2:24" ht="30" customHeight="1" outlineLevel="1" thickTop="1" x14ac:dyDescent="0.25">
      <c r="B781" s="2">
        <v>744</v>
      </c>
      <c r="C781" s="2">
        <v>662</v>
      </c>
      <c r="D781" s="413" t="s">
        <v>1312</v>
      </c>
      <c r="E781" s="285">
        <v>2</v>
      </c>
      <c r="F781" s="284">
        <v>123.5479</v>
      </c>
      <c r="G781" s="284">
        <v>108.63849999999999</v>
      </c>
      <c r="H781" s="284">
        <v>72.851500000000001</v>
      </c>
      <c r="J781" s="302">
        <v>744</v>
      </c>
      <c r="K781" s="302">
        <v>662</v>
      </c>
      <c r="L781" s="303" t="str">
        <f>D771</f>
        <v>Куликівський районний суд Чернігівської області</v>
      </c>
      <c r="M781" s="300">
        <f>E771</f>
        <v>1.5</v>
      </c>
      <c r="N781" s="301">
        <f>F771</f>
        <v>208.1858</v>
      </c>
      <c r="O781" s="301">
        <f>G771</f>
        <v>185.28800000000001</v>
      </c>
      <c r="P781" s="301">
        <f>H771</f>
        <v>199.42339999999999</v>
      </c>
      <c r="R781" s="302">
        <v>369</v>
      </c>
      <c r="S781" s="302">
        <v>337</v>
      </c>
      <c r="T781" s="385" t="s">
        <v>412</v>
      </c>
      <c r="U781" s="300">
        <f>M781+M782</f>
        <v>6.5</v>
      </c>
      <c r="V781" s="300">
        <f>N781+N782</f>
        <v>891.65030000000002</v>
      </c>
      <c r="W781" s="300">
        <f>O781+O782</f>
        <v>800.38959999999997</v>
      </c>
      <c r="X781" s="300">
        <f>P781+P782</f>
        <v>638.10289999999998</v>
      </c>
    </row>
    <row r="782" spans="2:24" ht="30.75" customHeight="1" outlineLevel="1" thickBot="1" x14ac:dyDescent="0.3">
      <c r="B782" s="2">
        <v>745</v>
      </c>
      <c r="C782" s="2">
        <v>663</v>
      </c>
      <c r="D782" s="413" t="s">
        <v>1313</v>
      </c>
      <c r="E782" s="285">
        <v>2</v>
      </c>
      <c r="F782" s="284">
        <v>97.347399999999993</v>
      </c>
      <c r="G782" s="284">
        <v>95.735699999999994</v>
      </c>
      <c r="H782" s="284">
        <v>50.871899999999997</v>
      </c>
      <c r="J782" s="287">
        <v>745</v>
      </c>
      <c r="K782" s="287">
        <v>663</v>
      </c>
      <c r="L782" s="329" t="str">
        <f>D783</f>
        <v>Чернігівський районний суд Чернігівської області</v>
      </c>
      <c r="M782" s="307">
        <f>E783</f>
        <v>5</v>
      </c>
      <c r="N782" s="330">
        <f>F783</f>
        <v>683.46450000000004</v>
      </c>
      <c r="O782" s="330">
        <f>G783</f>
        <v>615.10159999999996</v>
      </c>
      <c r="P782" s="330">
        <f>H783</f>
        <v>438.67950000000002</v>
      </c>
      <c r="R782" s="287"/>
      <c r="S782" s="287"/>
      <c r="T782" s="312"/>
      <c r="U782" s="310"/>
      <c r="V782" s="310"/>
      <c r="W782" s="310"/>
      <c r="X782" s="310"/>
    </row>
    <row r="783" spans="2:24" ht="15.75" customHeight="1" outlineLevel="1" thickTop="1" x14ac:dyDescent="0.25">
      <c r="B783" s="2">
        <v>746</v>
      </c>
      <c r="C783" s="2">
        <v>664</v>
      </c>
      <c r="D783" s="413" t="s">
        <v>1314</v>
      </c>
      <c r="E783" s="285">
        <v>5</v>
      </c>
      <c r="F783" s="284">
        <v>683.46450000000004</v>
      </c>
      <c r="G783" s="284">
        <v>615.10159999999996</v>
      </c>
      <c r="H783" s="284">
        <v>438.67950000000002</v>
      </c>
      <c r="J783" s="302">
        <v>746</v>
      </c>
      <c r="K783" s="302">
        <v>664</v>
      </c>
      <c r="L783" s="303" t="str">
        <f>D766</f>
        <v>Деснянський районний суд м.Чернігова</v>
      </c>
      <c r="M783" s="300">
        <f>E766</f>
        <v>12.8</v>
      </c>
      <c r="N783" s="301">
        <f>F766</f>
        <v>2173.1295</v>
      </c>
      <c r="O783" s="301">
        <f>G766</f>
        <v>2068.2195999999999</v>
      </c>
      <c r="P783" s="301">
        <f>H766</f>
        <v>718.26279999999997</v>
      </c>
      <c r="R783" s="298">
        <v>370</v>
      </c>
      <c r="S783" s="298">
        <v>338</v>
      </c>
      <c r="T783" s="356" t="s">
        <v>920</v>
      </c>
      <c r="U783" s="305">
        <f>M783+M784</f>
        <v>21.8</v>
      </c>
      <c r="V783" s="305">
        <f>N783+N784</f>
        <v>3886.5524</v>
      </c>
      <c r="W783" s="305">
        <f>O783+O784</f>
        <v>3704.7617</v>
      </c>
      <c r="X783" s="305">
        <f>P783+P784</f>
        <v>1544.9504999999999</v>
      </c>
    </row>
    <row r="784" spans="2:24" ht="15.75" customHeight="1" outlineLevel="1" thickBot="1" x14ac:dyDescent="0.3">
      <c r="B784" s="396">
        <v>747</v>
      </c>
      <c r="C784" s="396">
        <v>665</v>
      </c>
      <c r="D784" s="414" t="s">
        <v>1315</v>
      </c>
      <c r="E784" s="347">
        <v>2</v>
      </c>
      <c r="F784" s="346">
        <v>190.95670000000001</v>
      </c>
      <c r="G784" s="346">
        <v>157.94739999999999</v>
      </c>
      <c r="H784" s="346">
        <v>231.7473</v>
      </c>
      <c r="J784" s="396">
        <v>747</v>
      </c>
      <c r="K784" s="396">
        <v>665</v>
      </c>
      <c r="L784" s="459" t="str">
        <f>D774</f>
        <v>Новозаводський районний суд м.Чернігова</v>
      </c>
      <c r="M784" s="409">
        <f>E774</f>
        <v>9</v>
      </c>
      <c r="N784" s="346">
        <f>F774</f>
        <v>1713.4229</v>
      </c>
      <c r="O784" s="346">
        <f>G774</f>
        <v>1636.5420999999999</v>
      </c>
      <c r="P784" s="346">
        <f>H774</f>
        <v>826.68769999999995</v>
      </c>
      <c r="R784" s="396"/>
      <c r="S784" s="396"/>
      <c r="T784" s="436"/>
      <c r="U784" s="412"/>
      <c r="V784" s="412"/>
      <c r="W784" s="412"/>
      <c r="X784" s="412"/>
    </row>
    <row r="785" spans="2:24" ht="15.75" customHeight="1" outlineLevel="1" thickTop="1" x14ac:dyDescent="0.25">
      <c r="B785" s="302">
        <v>748</v>
      </c>
      <c r="C785" s="302">
        <v>666</v>
      </c>
      <c r="D785" s="419" t="s">
        <v>1316</v>
      </c>
      <c r="E785" s="350">
        <v>15.4</v>
      </c>
      <c r="F785" s="301">
        <v>4545.1643000000004</v>
      </c>
      <c r="G785" s="301">
        <v>3847.4760999999999</v>
      </c>
      <c r="H785" s="301">
        <v>4592.6751000000004</v>
      </c>
      <c r="J785" s="302">
        <v>748</v>
      </c>
      <c r="K785" s="302">
        <v>666</v>
      </c>
      <c r="L785" s="303" t="str">
        <f>D788</f>
        <v>Деснянський районний суд м.Києва</v>
      </c>
      <c r="M785" s="300">
        <f>E788</f>
        <v>20</v>
      </c>
      <c r="N785" s="301">
        <f>F788</f>
        <v>3373.5626000000002</v>
      </c>
      <c r="O785" s="301">
        <f>G788</f>
        <v>3093.8191999999999</v>
      </c>
      <c r="P785" s="301">
        <f>H788</f>
        <v>2314.4223999999999</v>
      </c>
      <c r="R785" s="302">
        <v>371</v>
      </c>
      <c r="S785" s="302">
        <v>339</v>
      </c>
      <c r="T785" s="303" t="s">
        <v>413</v>
      </c>
      <c r="U785" s="300">
        <f>M785+M786</f>
        <v>45.2</v>
      </c>
      <c r="V785" s="300">
        <f>N785+N786</f>
        <v>7821.8145000000004</v>
      </c>
      <c r="W785" s="300">
        <f>O785+O786</f>
        <v>7022.1911</v>
      </c>
      <c r="X785" s="300">
        <f>P785+P786</f>
        <v>5258.3822999999993</v>
      </c>
    </row>
    <row r="786" spans="2:24" ht="15.75" customHeight="1" outlineLevel="1" thickBot="1" x14ac:dyDescent="0.3">
      <c r="B786" s="2">
        <v>749</v>
      </c>
      <c r="C786" s="2">
        <v>667</v>
      </c>
      <c r="D786" s="413" t="s">
        <v>1317</v>
      </c>
      <c r="E786" s="285">
        <v>17.3</v>
      </c>
      <c r="F786" s="284">
        <v>4195.9634999999998</v>
      </c>
      <c r="G786" s="284">
        <v>3709.0124000000001</v>
      </c>
      <c r="H786" s="284">
        <v>4197.2784000000001</v>
      </c>
      <c r="J786" s="287">
        <v>749</v>
      </c>
      <c r="K786" s="287">
        <v>667</v>
      </c>
      <c r="L786" s="329" t="str">
        <f>D787</f>
        <v>Дніпровський районний суд м.Києва</v>
      </c>
      <c r="M786" s="307">
        <f>E787</f>
        <v>25.2</v>
      </c>
      <c r="N786" s="330">
        <f>F787</f>
        <v>4448.2519000000002</v>
      </c>
      <c r="O786" s="330">
        <f>G787</f>
        <v>3928.3719000000001</v>
      </c>
      <c r="P786" s="330">
        <f>H787</f>
        <v>2943.9598999999998</v>
      </c>
      <c r="R786" s="287"/>
      <c r="S786" s="287"/>
      <c r="T786" s="460"/>
      <c r="U786" s="310"/>
      <c r="V786" s="310"/>
      <c r="W786" s="310"/>
      <c r="X786" s="310"/>
    </row>
    <row r="787" spans="2:24" ht="16.5" customHeight="1" outlineLevel="1" thickTop="1" thickBot="1" x14ac:dyDescent="0.3">
      <c r="B787" s="2">
        <v>750</v>
      </c>
      <c r="C787" s="2">
        <v>668</v>
      </c>
      <c r="D787" s="413" t="s">
        <v>1318</v>
      </c>
      <c r="E787" s="285">
        <v>25.2</v>
      </c>
      <c r="F787" s="284">
        <v>4448.2519000000002</v>
      </c>
      <c r="G787" s="284">
        <v>3928.3719000000001</v>
      </c>
      <c r="H787" s="284">
        <v>2943.9598999999998</v>
      </c>
      <c r="J787" s="287">
        <v>750</v>
      </c>
      <c r="K787" s="287">
        <v>668</v>
      </c>
      <c r="L787" s="297" t="str">
        <f>D786</f>
        <v>Дарницький районний суд м.Києва</v>
      </c>
      <c r="M787" s="290">
        <f>E786</f>
        <v>17.3</v>
      </c>
      <c r="N787" s="291">
        <f>F786</f>
        <v>4195.9634999999998</v>
      </c>
      <c r="O787" s="291">
        <f>G786</f>
        <v>3709.0124000000001</v>
      </c>
      <c r="P787" s="291">
        <f>H786</f>
        <v>4197.2784000000001</v>
      </c>
      <c r="R787" s="287">
        <v>372</v>
      </c>
      <c r="S787" s="287">
        <v>340</v>
      </c>
      <c r="T787" s="297" t="s">
        <v>414</v>
      </c>
      <c r="U787" s="294">
        <f>M787</f>
        <v>17.3</v>
      </c>
      <c r="V787" s="294">
        <f>N787</f>
        <v>4195.9634999999998</v>
      </c>
      <c r="W787" s="294">
        <f>O787</f>
        <v>3709.0124000000001</v>
      </c>
      <c r="X787" s="294">
        <f>P787</f>
        <v>4197.2784000000001</v>
      </c>
    </row>
    <row r="788" spans="2:24" ht="15" customHeight="1" outlineLevel="1" thickTop="1" x14ac:dyDescent="0.25">
      <c r="B788" s="2">
        <v>751</v>
      </c>
      <c r="C788" s="2">
        <v>669</v>
      </c>
      <c r="D788" s="413" t="s">
        <v>1319</v>
      </c>
      <c r="E788" s="285">
        <v>20</v>
      </c>
      <c r="F788" s="284">
        <v>3373.5626000000002</v>
      </c>
      <c r="G788" s="284">
        <v>3093.8191999999999</v>
      </c>
      <c r="H788" s="284">
        <v>2314.4223999999999</v>
      </c>
      <c r="J788" s="2">
        <v>751</v>
      </c>
      <c r="K788" s="2">
        <v>669</v>
      </c>
      <c r="L788" s="303" t="str">
        <f>D785</f>
        <v>Голосіївський районний суд м.Києва</v>
      </c>
      <c r="M788" s="300">
        <f>E785</f>
        <v>15.4</v>
      </c>
      <c r="N788" s="301">
        <f>F785</f>
        <v>4545.1643000000004</v>
      </c>
      <c r="O788" s="301">
        <f>G785</f>
        <v>3847.4760999999999</v>
      </c>
      <c r="P788" s="301">
        <f>H785</f>
        <v>4592.6751000000004</v>
      </c>
      <c r="R788" s="302">
        <v>373</v>
      </c>
      <c r="S788" s="302">
        <v>341</v>
      </c>
      <c r="T788" s="303" t="s">
        <v>415</v>
      </c>
      <c r="U788" s="300">
        <f>M788+M789</f>
        <v>43.3</v>
      </c>
      <c r="V788" s="300">
        <f>N788+N789</f>
        <v>11881.4601</v>
      </c>
      <c r="W788" s="300">
        <f>O788+O789</f>
        <v>9350.9035000000003</v>
      </c>
      <c r="X788" s="300">
        <f>P788+P789</f>
        <v>14224.417000000001</v>
      </c>
    </row>
    <row r="789" spans="2:24" ht="15.75" customHeight="1" outlineLevel="1" thickBot="1" x14ac:dyDescent="0.3">
      <c r="B789" s="2">
        <v>752</v>
      </c>
      <c r="C789" s="2">
        <v>670</v>
      </c>
      <c r="D789" s="413" t="s">
        <v>1320</v>
      </c>
      <c r="E789" s="285">
        <v>15</v>
      </c>
      <c r="F789" s="284">
        <v>3052.4578000000001</v>
      </c>
      <c r="G789" s="284">
        <v>2679.3890000000001</v>
      </c>
      <c r="H789" s="284">
        <v>3081.9816999999998</v>
      </c>
      <c r="J789" s="287">
        <v>752</v>
      </c>
      <c r="K789" s="287">
        <v>670</v>
      </c>
      <c r="L789" s="329" t="str">
        <f>D790</f>
        <v>Печерський районний суд м.Києва</v>
      </c>
      <c r="M789" s="307">
        <f>E790</f>
        <v>27.9</v>
      </c>
      <c r="N789" s="330">
        <f>F790</f>
        <v>7336.2957999999999</v>
      </c>
      <c r="O789" s="330">
        <f>G790</f>
        <v>5503.4273999999996</v>
      </c>
      <c r="P789" s="330">
        <f>H790</f>
        <v>9631.7419000000009</v>
      </c>
      <c r="R789" s="287"/>
      <c r="S789" s="287"/>
      <c r="T789" s="312"/>
      <c r="U789" s="310"/>
      <c r="V789" s="310"/>
      <c r="W789" s="310"/>
      <c r="X789" s="310"/>
    </row>
    <row r="790" spans="2:24" ht="15" customHeight="1" outlineLevel="1" thickTop="1" x14ac:dyDescent="0.25">
      <c r="B790" s="2">
        <v>753</v>
      </c>
      <c r="C790" s="2">
        <v>671</v>
      </c>
      <c r="D790" s="413" t="s">
        <v>1321</v>
      </c>
      <c r="E790" s="285">
        <v>27.9</v>
      </c>
      <c r="F790" s="284">
        <v>7336.2957999999999</v>
      </c>
      <c r="G790" s="284">
        <v>5503.4273999999996</v>
      </c>
      <c r="H790" s="284">
        <v>9631.7419000000009</v>
      </c>
      <c r="J790" s="302">
        <v>753</v>
      </c>
      <c r="K790" s="302">
        <v>671</v>
      </c>
      <c r="L790" s="303" t="str">
        <f t="shared" ref="L790:P792" si="181">D792</f>
        <v>Святошинський районний суд м.Києва</v>
      </c>
      <c r="M790" s="300">
        <f t="shared" si="181"/>
        <v>26.8</v>
      </c>
      <c r="N790" s="301">
        <f t="shared" si="181"/>
        <v>4115.0132999999996</v>
      </c>
      <c r="O790" s="301">
        <f t="shared" si="181"/>
        <v>3701.5720999999999</v>
      </c>
      <c r="P790" s="301">
        <f t="shared" si="181"/>
        <v>2815.9603000000002</v>
      </c>
      <c r="R790" s="302">
        <v>374</v>
      </c>
      <c r="S790" s="302">
        <v>342</v>
      </c>
      <c r="T790" s="303" t="s">
        <v>416</v>
      </c>
      <c r="U790" s="300">
        <f>M790+M791</f>
        <v>50</v>
      </c>
      <c r="V790" s="300">
        <f>N790+N791</f>
        <v>9003.1061000000009</v>
      </c>
      <c r="W790" s="300">
        <f>O790+O791</f>
        <v>7262.9789000000001</v>
      </c>
      <c r="X790" s="300">
        <f>P790+P791</f>
        <v>8820.8310999999994</v>
      </c>
    </row>
    <row r="791" spans="2:24" ht="15.75" customHeight="1" outlineLevel="1" thickBot="1" x14ac:dyDescent="0.3">
      <c r="B791" s="2">
        <v>754</v>
      </c>
      <c r="C791" s="2">
        <v>672</v>
      </c>
      <c r="D791" s="413" t="s">
        <v>1322</v>
      </c>
      <c r="E791" s="285">
        <v>10</v>
      </c>
      <c r="F791" s="284">
        <v>2725.7651999999998</v>
      </c>
      <c r="G791" s="284">
        <v>1709.0539000000001</v>
      </c>
      <c r="H791" s="284">
        <v>4609.7992000000004</v>
      </c>
      <c r="J791" s="287">
        <v>754</v>
      </c>
      <c r="K791" s="287">
        <v>672</v>
      </c>
      <c r="L791" s="329" t="str">
        <f t="shared" si="181"/>
        <v>Солом’янський районний суд м.Києва</v>
      </c>
      <c r="M791" s="307">
        <f t="shared" si="181"/>
        <v>23.2</v>
      </c>
      <c r="N791" s="330">
        <f t="shared" si="181"/>
        <v>4888.0928000000004</v>
      </c>
      <c r="O791" s="330">
        <f t="shared" si="181"/>
        <v>3561.4068000000002</v>
      </c>
      <c r="P791" s="330">
        <f t="shared" si="181"/>
        <v>6004.8707999999997</v>
      </c>
      <c r="R791" s="287"/>
      <c r="S791" s="287"/>
      <c r="T791" s="312"/>
      <c r="U791" s="310"/>
      <c r="V791" s="310"/>
      <c r="W791" s="310"/>
      <c r="X791" s="310"/>
    </row>
    <row r="792" spans="2:24" ht="16.5" customHeight="1" outlineLevel="1" thickTop="1" thickBot="1" x14ac:dyDescent="0.3">
      <c r="B792" s="2">
        <v>755</v>
      </c>
      <c r="C792" s="2">
        <v>673</v>
      </c>
      <c r="D792" s="413" t="s">
        <v>1323</v>
      </c>
      <c r="E792" s="285">
        <v>26.8</v>
      </c>
      <c r="F792" s="284">
        <v>4115.0132999999996</v>
      </c>
      <c r="G792" s="284">
        <v>3701.5720999999999</v>
      </c>
      <c r="H792" s="284">
        <v>2815.9603000000002</v>
      </c>
      <c r="J792" s="287">
        <v>755</v>
      </c>
      <c r="K792" s="287">
        <v>673</v>
      </c>
      <c r="L792" s="297" t="str">
        <f t="shared" si="181"/>
        <v>Шевченківський районний суд м.Києва</v>
      </c>
      <c r="M792" s="290">
        <f t="shared" si="181"/>
        <v>30.2</v>
      </c>
      <c r="N792" s="291">
        <f t="shared" si="181"/>
        <v>6310.1226999999999</v>
      </c>
      <c r="O792" s="291">
        <f t="shared" si="181"/>
        <v>4573.8132999999998</v>
      </c>
      <c r="P792" s="291">
        <f t="shared" si="181"/>
        <v>6243.7816000000003</v>
      </c>
      <c r="R792" s="288">
        <v>375</v>
      </c>
      <c r="S792" s="288">
        <v>343</v>
      </c>
      <c r="T792" s="297" t="s">
        <v>926</v>
      </c>
      <c r="U792" s="294">
        <f>M792</f>
        <v>30.2</v>
      </c>
      <c r="V792" s="294">
        <f>N792</f>
        <v>6310.1226999999999</v>
      </c>
      <c r="W792" s="294">
        <f>O792</f>
        <v>4573.8132999999998</v>
      </c>
      <c r="X792" s="294">
        <f>P792</f>
        <v>6243.7816000000003</v>
      </c>
    </row>
    <row r="793" spans="2:24" ht="15.75" thickTop="1" x14ac:dyDescent="0.25">
      <c r="B793" s="2">
        <v>756</v>
      </c>
      <c r="C793" s="2">
        <v>674</v>
      </c>
      <c r="D793" s="413" t="s">
        <v>1324</v>
      </c>
      <c r="E793" s="285">
        <v>23.2</v>
      </c>
      <c r="F793" s="284">
        <v>4888.0928000000004</v>
      </c>
      <c r="G793" s="284">
        <v>3561.4068000000002</v>
      </c>
      <c r="H793" s="284">
        <v>6004.8707999999997</v>
      </c>
      <c r="J793" s="302">
        <v>756</v>
      </c>
      <c r="K793" s="302">
        <v>674</v>
      </c>
      <c r="L793" s="303" t="str">
        <f>D789</f>
        <v>Оболонський районний суд м.Києва</v>
      </c>
      <c r="M793" s="300">
        <f>E789</f>
        <v>15</v>
      </c>
      <c r="N793" s="301">
        <f>F789</f>
        <v>3052.4578000000001</v>
      </c>
      <c r="O793" s="301">
        <f>G789</f>
        <v>2679.3890000000001</v>
      </c>
      <c r="P793" s="301">
        <f>H789</f>
        <v>3081.9816999999998</v>
      </c>
      <c r="R793" s="302">
        <v>376</v>
      </c>
      <c r="S793" s="302">
        <v>344</v>
      </c>
      <c r="T793" s="303" t="s">
        <v>418</v>
      </c>
      <c r="U793" s="300">
        <f>M793+M794</f>
        <v>25</v>
      </c>
      <c r="V793" s="300">
        <f>N793+N794</f>
        <v>5778.223</v>
      </c>
      <c r="W793" s="300">
        <f>O793+O794</f>
        <v>4388.4429</v>
      </c>
      <c r="X793" s="300">
        <f>P793+P794</f>
        <v>7691.7808999999997</v>
      </c>
    </row>
    <row r="794" spans="2:24" ht="15.75" thickBot="1" x14ac:dyDescent="0.3">
      <c r="B794" s="396">
        <v>757</v>
      </c>
      <c r="C794" s="396">
        <v>675</v>
      </c>
      <c r="D794" s="414" t="s">
        <v>1325</v>
      </c>
      <c r="E794" s="347">
        <v>30.2</v>
      </c>
      <c r="F794" s="346">
        <v>6310.1226999999999</v>
      </c>
      <c r="G794" s="346">
        <v>4573.8132999999998</v>
      </c>
      <c r="H794" s="346">
        <v>6243.7816000000003</v>
      </c>
      <c r="J794" s="396">
        <v>757</v>
      </c>
      <c r="K794" s="396">
        <v>675</v>
      </c>
      <c r="L794" s="410" t="str">
        <f>D791</f>
        <v>Подільський районний суд м.Києва</v>
      </c>
      <c r="M794" s="409">
        <f>E791</f>
        <v>10</v>
      </c>
      <c r="N794" s="346">
        <f>F791</f>
        <v>2725.7651999999998</v>
      </c>
      <c r="O794" s="346">
        <f>G791</f>
        <v>1709.0539000000001</v>
      </c>
      <c r="P794" s="346">
        <f>H791</f>
        <v>4609.7992000000004</v>
      </c>
      <c r="R794" s="396"/>
      <c r="S794" s="396"/>
      <c r="T794" s="436"/>
      <c r="U794" s="412"/>
      <c r="V794" s="412"/>
      <c r="W794" s="412"/>
      <c r="X794" s="412"/>
    </row>
    <row r="795" spans="2:24" ht="15.75" thickTop="1" x14ac:dyDescent="0.25">
      <c r="B795" s="272">
        <v>758</v>
      </c>
      <c r="C795" s="272"/>
      <c r="D795" s="461" t="s">
        <v>1326</v>
      </c>
      <c r="E795" s="275"/>
      <c r="F795" s="274"/>
      <c r="G795" s="274"/>
      <c r="H795" s="274"/>
      <c r="J795" s="272">
        <v>758</v>
      </c>
      <c r="K795" s="272"/>
      <c r="L795" s="372" t="str">
        <f t="shared" ref="L795:P798" si="182">D795</f>
        <v>Балаклавський районний суд м.Севастополя</v>
      </c>
      <c r="M795" s="274">
        <f t="shared" si="182"/>
        <v>0</v>
      </c>
      <c r="N795" s="274">
        <f t="shared" si="182"/>
        <v>0</v>
      </c>
      <c r="O795" s="274">
        <f t="shared" si="182"/>
        <v>0</v>
      </c>
      <c r="P795" s="274">
        <f t="shared" si="182"/>
        <v>0</v>
      </c>
      <c r="R795" s="462">
        <v>377</v>
      </c>
      <c r="S795" s="463"/>
      <c r="T795" s="464" t="s">
        <v>1327</v>
      </c>
      <c r="U795" s="465"/>
      <c r="V795" s="465"/>
      <c r="W795" s="465"/>
      <c r="X795" s="465"/>
    </row>
    <row r="796" spans="2:24" x14ac:dyDescent="0.25">
      <c r="B796" s="373">
        <v>759</v>
      </c>
      <c r="C796" s="373"/>
      <c r="D796" s="466" t="s">
        <v>1328</v>
      </c>
      <c r="E796" s="405"/>
      <c r="F796" s="276"/>
      <c r="G796" s="276"/>
      <c r="H796" s="276"/>
      <c r="J796" s="373">
        <v>759</v>
      </c>
      <c r="K796" s="373"/>
      <c r="L796" s="388" t="str">
        <f t="shared" si="182"/>
        <v>Гагарінський районний суд м.Севастополя</v>
      </c>
      <c r="M796" s="276">
        <f t="shared" si="182"/>
        <v>0</v>
      </c>
      <c r="N796" s="276">
        <f t="shared" si="182"/>
        <v>0</v>
      </c>
      <c r="O796" s="276">
        <f t="shared" si="182"/>
        <v>0</v>
      </c>
      <c r="P796" s="276">
        <f t="shared" si="182"/>
        <v>0</v>
      </c>
      <c r="R796" s="363"/>
      <c r="S796" s="363"/>
      <c r="T796" s="363"/>
      <c r="U796" s="363"/>
      <c r="V796" s="363"/>
      <c r="W796" s="363"/>
      <c r="X796" s="363"/>
    </row>
    <row r="797" spans="2:24" x14ac:dyDescent="0.25">
      <c r="B797" s="373">
        <v>760</v>
      </c>
      <c r="C797" s="373"/>
      <c r="D797" s="466" t="s">
        <v>1329</v>
      </c>
      <c r="E797" s="405"/>
      <c r="F797" s="276"/>
      <c r="G797" s="276"/>
      <c r="H797" s="276"/>
      <c r="J797" s="373">
        <v>760</v>
      </c>
      <c r="K797" s="373"/>
      <c r="L797" s="388" t="str">
        <f t="shared" si="182"/>
        <v>Ленінський районний суд м.Севастополя</v>
      </c>
      <c r="M797" s="276">
        <f t="shared" si="182"/>
        <v>0</v>
      </c>
      <c r="N797" s="276">
        <f t="shared" si="182"/>
        <v>0</v>
      </c>
      <c r="O797" s="276">
        <f t="shared" si="182"/>
        <v>0</v>
      </c>
      <c r="P797" s="276">
        <f t="shared" si="182"/>
        <v>0</v>
      </c>
      <c r="R797" s="363"/>
      <c r="S797" s="363"/>
      <c r="T797" s="363"/>
      <c r="U797" s="363"/>
      <c r="V797" s="363"/>
      <c r="W797" s="363"/>
      <c r="X797" s="363"/>
    </row>
    <row r="798" spans="2:24" ht="15.75" thickBot="1" x14ac:dyDescent="0.3">
      <c r="B798" s="314">
        <v>761</v>
      </c>
      <c r="C798" s="314"/>
      <c r="D798" s="467" t="s">
        <v>1330</v>
      </c>
      <c r="E798" s="317"/>
      <c r="F798" s="316"/>
      <c r="G798" s="316"/>
      <c r="H798" s="316"/>
      <c r="J798" s="314">
        <v>761</v>
      </c>
      <c r="K798" s="314"/>
      <c r="L798" s="453" t="str">
        <f t="shared" si="182"/>
        <v>Нахімовський районний суд м.Севастополя</v>
      </c>
      <c r="M798" s="316">
        <f t="shared" si="182"/>
        <v>0</v>
      </c>
      <c r="N798" s="316">
        <f t="shared" si="182"/>
        <v>0</v>
      </c>
      <c r="O798" s="316">
        <f t="shared" si="182"/>
        <v>0</v>
      </c>
      <c r="P798" s="316">
        <f t="shared" si="182"/>
        <v>0</v>
      </c>
      <c r="R798" s="363"/>
      <c r="S798" s="363"/>
      <c r="T798" s="363"/>
      <c r="U798" s="363"/>
      <c r="V798" s="363"/>
      <c r="W798" s="363"/>
      <c r="X798" s="363"/>
    </row>
    <row r="799" spans="2:24" ht="15.75" thickTop="1" x14ac:dyDescent="0.25">
      <c r="B799" s="427"/>
      <c r="C799" s="427"/>
      <c r="D799" s="468"/>
      <c r="E799" s="469"/>
      <c r="F799" s="429"/>
      <c r="G799" s="429"/>
      <c r="H799" s="429"/>
      <c r="J799" s="427"/>
      <c r="K799" s="427"/>
      <c r="L799" s="385"/>
      <c r="M799" s="300"/>
      <c r="N799" s="429"/>
      <c r="O799" s="429"/>
      <c r="P799" s="429"/>
      <c r="R799" s="363"/>
      <c r="S799" s="363"/>
      <c r="T799" s="363"/>
      <c r="U799" s="363"/>
      <c r="V799" s="363"/>
      <c r="W799" s="363"/>
      <c r="X799" s="363"/>
    </row>
    <row r="800" spans="2:24" x14ac:dyDescent="0.25">
      <c r="B800" s="404"/>
      <c r="C800" s="404"/>
      <c r="D800" s="283"/>
      <c r="E800" s="469"/>
      <c r="F800" s="429"/>
      <c r="G800" s="429"/>
      <c r="H800" s="429"/>
      <c r="J800" s="404"/>
      <c r="K800" s="404"/>
      <c r="L800" s="369"/>
      <c r="M800" s="286"/>
      <c r="N800" s="429"/>
      <c r="O800" s="429"/>
      <c r="P800" s="429"/>
      <c r="R800" s="363"/>
      <c r="S800" s="363"/>
      <c r="T800" s="363"/>
      <c r="U800" s="363"/>
      <c r="V800" s="363"/>
      <c r="W800" s="363"/>
      <c r="X800" s="363"/>
    </row>
    <row r="801" spans="1:30" ht="15.75" collapsed="1" thickBot="1" x14ac:dyDescent="0.3">
      <c r="D801" s="471"/>
      <c r="E801" s="472"/>
      <c r="F801" s="430"/>
    </row>
    <row r="802" spans="1:30" ht="22.5" thickBot="1" x14ac:dyDescent="0.3">
      <c r="D802" s="471"/>
      <c r="L802" s="470" t="s">
        <v>1332</v>
      </c>
      <c r="T802" s="470" t="s">
        <v>1331</v>
      </c>
    </row>
    <row r="803" spans="1:30" ht="15.75" thickBot="1" x14ac:dyDescent="0.3">
      <c r="D803" s="471"/>
    </row>
    <row r="804" spans="1:30" s="213" customFormat="1" ht="19.5" thickBot="1" x14ac:dyDescent="0.3">
      <c r="A804" s="214"/>
      <c r="B804" s="212"/>
      <c r="C804" s="212"/>
      <c r="D804" s="473" t="s">
        <v>1333</v>
      </c>
      <c r="E804" s="215"/>
      <c r="I804" s="214"/>
      <c r="J804" s="212"/>
      <c r="K804" s="212"/>
      <c r="L804" s="473" t="s">
        <v>1333</v>
      </c>
      <c r="Q804" s="214"/>
      <c r="R804" s="212"/>
      <c r="S804" s="212"/>
      <c r="T804" s="473" t="s">
        <v>1333</v>
      </c>
      <c r="AD804" s="430"/>
    </row>
    <row r="805" spans="1:30" s="213" customFormat="1" x14ac:dyDescent="0.25">
      <c r="A805" s="214"/>
      <c r="B805" s="212">
        <v>27</v>
      </c>
      <c r="C805" s="212"/>
      <c r="D805" s="471" t="s">
        <v>419</v>
      </c>
      <c r="E805" s="215"/>
      <c r="I805" s="214"/>
      <c r="J805" s="474">
        <f t="shared" ref="J805:K810" si="183">J4</f>
        <v>27</v>
      </c>
      <c r="K805" s="474">
        <f t="shared" si="183"/>
        <v>25</v>
      </c>
      <c r="L805" s="475" t="s">
        <v>419</v>
      </c>
      <c r="Q805" s="214"/>
      <c r="R805" s="474">
        <f t="shared" ref="R805:S810" si="184">R4</f>
        <v>26</v>
      </c>
      <c r="S805" s="474">
        <f t="shared" si="184"/>
        <v>24</v>
      </c>
      <c r="T805" s="475" t="s">
        <v>419</v>
      </c>
      <c r="AD805" s="430"/>
    </row>
    <row r="806" spans="1:30" s="213" customFormat="1" x14ac:dyDescent="0.25">
      <c r="A806" s="214"/>
      <c r="B806" s="212">
        <v>8</v>
      </c>
      <c r="C806" s="212"/>
      <c r="D806" s="471" t="s">
        <v>421</v>
      </c>
      <c r="E806" s="215"/>
      <c r="I806" s="214"/>
      <c r="J806" s="474">
        <f t="shared" si="183"/>
        <v>8</v>
      </c>
      <c r="K806" s="474">
        <f t="shared" si="183"/>
        <v>7</v>
      </c>
      <c r="L806" s="475" t="s">
        <v>421</v>
      </c>
      <c r="Q806" s="214"/>
      <c r="R806" s="474">
        <f t="shared" si="184"/>
        <v>7</v>
      </c>
      <c r="S806" s="474">
        <f t="shared" si="184"/>
        <v>6</v>
      </c>
      <c r="T806" s="475" t="s">
        <v>421</v>
      </c>
      <c r="AD806" s="430"/>
    </row>
    <row r="807" spans="1:30" s="213" customFormat="1" x14ac:dyDescent="0.25">
      <c r="A807" s="214"/>
      <c r="B807" s="212">
        <v>9</v>
      </c>
      <c r="C807" s="212"/>
      <c r="D807" s="471" t="s">
        <v>423</v>
      </c>
      <c r="E807" s="215"/>
      <c r="I807" s="214"/>
      <c r="J807" s="474">
        <f t="shared" si="183"/>
        <v>9</v>
      </c>
      <c r="K807" s="474">
        <f t="shared" si="183"/>
        <v>8</v>
      </c>
      <c r="L807" s="475" t="s">
        <v>423</v>
      </c>
      <c r="Q807" s="214"/>
      <c r="R807" s="474">
        <f t="shared" si="184"/>
        <v>8</v>
      </c>
      <c r="S807" s="474">
        <f t="shared" si="184"/>
        <v>7</v>
      </c>
      <c r="T807" s="475" t="s">
        <v>423</v>
      </c>
      <c r="AD807" s="430"/>
    </row>
    <row r="808" spans="1:30" s="213" customFormat="1" x14ac:dyDescent="0.25">
      <c r="A808" s="214"/>
      <c r="B808" s="212">
        <v>27</v>
      </c>
      <c r="C808" s="212"/>
      <c r="D808" s="471" t="s">
        <v>420</v>
      </c>
      <c r="E808" s="215"/>
      <c r="I808" s="214"/>
      <c r="J808" s="474">
        <f t="shared" si="183"/>
        <v>27</v>
      </c>
      <c r="K808" s="474">
        <f t="shared" si="183"/>
        <v>25</v>
      </c>
      <c r="L808" s="475" t="s">
        <v>420</v>
      </c>
      <c r="Q808" s="214"/>
      <c r="R808" s="474">
        <f t="shared" si="184"/>
        <v>27</v>
      </c>
      <c r="S808" s="474">
        <f t="shared" si="184"/>
        <v>25</v>
      </c>
      <c r="T808" s="475" t="s">
        <v>420</v>
      </c>
      <c r="AD808" s="430"/>
    </row>
    <row r="809" spans="1:30" s="213" customFormat="1" x14ac:dyDescent="0.25">
      <c r="A809" s="214"/>
      <c r="B809" s="212">
        <v>27</v>
      </c>
      <c r="C809" s="212"/>
      <c r="D809" s="471" t="s">
        <v>422</v>
      </c>
      <c r="E809" s="215"/>
      <c r="I809" s="214"/>
      <c r="J809" s="474">
        <f t="shared" si="183"/>
        <v>27</v>
      </c>
      <c r="K809" s="474">
        <f t="shared" si="183"/>
        <v>25</v>
      </c>
      <c r="L809" s="475" t="s">
        <v>422</v>
      </c>
      <c r="Q809" s="214"/>
      <c r="R809" s="474">
        <f t="shared" si="184"/>
        <v>27</v>
      </c>
      <c r="S809" s="474">
        <f t="shared" si="184"/>
        <v>25</v>
      </c>
      <c r="T809" s="475" t="s">
        <v>422</v>
      </c>
      <c r="AD809" s="430"/>
    </row>
    <row r="810" spans="1:30" s="213" customFormat="1" x14ac:dyDescent="0.25">
      <c r="A810" s="214"/>
      <c r="B810" s="123">
        <v>663</v>
      </c>
      <c r="C810" s="212"/>
      <c r="D810" s="480" t="s">
        <v>1334</v>
      </c>
      <c r="E810" s="215"/>
      <c r="I810" s="214"/>
      <c r="J810" s="476">
        <f t="shared" si="183"/>
        <v>663</v>
      </c>
      <c r="K810" s="476">
        <f t="shared" si="183"/>
        <v>585</v>
      </c>
      <c r="L810" s="477" t="s">
        <v>1334</v>
      </c>
      <c r="M810" s="217"/>
      <c r="N810" s="217"/>
      <c r="O810" s="217"/>
      <c r="P810" s="217"/>
      <c r="Q810" s="216"/>
      <c r="R810" s="476">
        <f t="shared" si="184"/>
        <v>282</v>
      </c>
      <c r="S810" s="476">
        <f t="shared" si="184"/>
        <v>257</v>
      </c>
      <c r="T810" s="477" t="s">
        <v>1334</v>
      </c>
      <c r="AD810" s="430"/>
    </row>
    <row r="811" spans="1:30" s="213" customFormat="1" ht="15.75" thickBot="1" x14ac:dyDescent="0.3">
      <c r="A811" s="214"/>
      <c r="B811" s="478">
        <v>2</v>
      </c>
      <c r="C811" s="212"/>
      <c r="D811" s="479" t="s">
        <v>1335</v>
      </c>
      <c r="E811" s="215"/>
      <c r="I811" s="214"/>
      <c r="J811" s="478">
        <f>J37</f>
        <v>0</v>
      </c>
      <c r="K811" s="478">
        <f>K37</f>
        <v>0</v>
      </c>
      <c r="L811" s="479" t="s">
        <v>1335</v>
      </c>
      <c r="Q811" s="214"/>
      <c r="R811" s="478">
        <f>R37</f>
        <v>0</v>
      </c>
      <c r="S811" s="478">
        <f>S37</f>
        <v>0</v>
      </c>
      <c r="T811" s="479" t="s">
        <v>1335</v>
      </c>
      <c r="AD811" s="430"/>
    </row>
    <row r="812" spans="1:30" s="213" customFormat="1" ht="15.75" thickTop="1" x14ac:dyDescent="0.2">
      <c r="A812" s="214"/>
      <c r="B812" s="483">
        <f>SUM(B805:B811)</f>
        <v>763</v>
      </c>
      <c r="C812" s="212"/>
      <c r="D812" s="484" t="s">
        <v>1336</v>
      </c>
      <c r="E812" s="215"/>
      <c r="I812" s="214"/>
      <c r="J812" s="481">
        <f t="shared" ref="J812:K812" si="185">SUM(J805:J811)</f>
        <v>761</v>
      </c>
      <c r="K812" s="481">
        <f t="shared" si="185"/>
        <v>675</v>
      </c>
      <c r="L812" s="482" t="s">
        <v>1336</v>
      </c>
      <c r="Q812" s="214"/>
      <c r="R812" s="481">
        <f t="shared" ref="R812:S812" si="186">SUM(R805:R811)</f>
        <v>377</v>
      </c>
      <c r="S812" s="481">
        <f t="shared" si="186"/>
        <v>344</v>
      </c>
      <c r="T812" s="482" t="s">
        <v>1336</v>
      </c>
      <c r="AD812" s="430"/>
    </row>
    <row r="813" spans="1:30" s="213" customFormat="1" ht="15.75" thickBot="1" x14ac:dyDescent="0.3">
      <c r="A813" s="214"/>
      <c r="B813" s="212"/>
      <c r="C813" s="212"/>
      <c r="D813" s="471"/>
      <c r="E813" s="215"/>
      <c r="I813" s="214"/>
      <c r="J813" s="212"/>
      <c r="K813" s="212"/>
      <c r="L813" s="214"/>
      <c r="Q813" s="214"/>
      <c r="R813" s="212"/>
      <c r="S813" s="212"/>
      <c r="T813" s="214"/>
      <c r="AD813" s="430"/>
    </row>
    <row r="814" spans="1:30" s="213" customFormat="1" ht="19.5" thickBot="1" x14ac:dyDescent="0.3">
      <c r="A814" s="214"/>
      <c r="B814" s="212"/>
      <c r="C814" s="212"/>
      <c r="D814" s="473" t="s">
        <v>1337</v>
      </c>
      <c r="E814" s="215"/>
      <c r="I814" s="214"/>
      <c r="J814" s="212"/>
      <c r="K814" s="212"/>
      <c r="L814" s="473" t="s">
        <v>1337</v>
      </c>
      <c r="Q814" s="214"/>
      <c r="R814" s="212"/>
      <c r="S814" s="212"/>
      <c r="T814" s="473" t="s">
        <v>1337</v>
      </c>
      <c r="AD814" s="430"/>
    </row>
    <row r="815" spans="1:30" s="213" customFormat="1" x14ac:dyDescent="0.25">
      <c r="A815" s="214"/>
      <c r="B815" s="212">
        <v>25</v>
      </c>
      <c r="C815" s="212"/>
      <c r="D815" s="471" t="s">
        <v>419</v>
      </c>
      <c r="E815" s="215"/>
      <c r="I815" s="214"/>
      <c r="J815" s="212">
        <f t="shared" ref="J815:K820" si="187">J4</f>
        <v>27</v>
      </c>
      <c r="K815" s="212">
        <f t="shared" si="187"/>
        <v>25</v>
      </c>
      <c r="L815" s="471" t="s">
        <v>419</v>
      </c>
      <c r="Q815" s="214"/>
      <c r="R815" s="212">
        <f t="shared" ref="R815:S820" si="188">R4</f>
        <v>26</v>
      </c>
      <c r="S815" s="212">
        <f t="shared" si="188"/>
        <v>24</v>
      </c>
      <c r="T815" s="471" t="s">
        <v>419</v>
      </c>
      <c r="AD815" s="430"/>
    </row>
    <row r="816" spans="1:30" s="213" customFormat="1" x14ac:dyDescent="0.25">
      <c r="A816" s="214"/>
      <c r="B816" s="212">
        <v>7</v>
      </c>
      <c r="C816" s="212"/>
      <c r="D816" s="471" t="s">
        <v>421</v>
      </c>
      <c r="E816" s="215"/>
      <c r="I816" s="214"/>
      <c r="J816" s="212">
        <f t="shared" si="187"/>
        <v>8</v>
      </c>
      <c r="K816" s="212">
        <f t="shared" si="187"/>
        <v>7</v>
      </c>
      <c r="L816" s="471" t="s">
        <v>421</v>
      </c>
      <c r="Q816" s="214"/>
      <c r="R816" s="212">
        <f t="shared" si="188"/>
        <v>7</v>
      </c>
      <c r="S816" s="212">
        <f t="shared" si="188"/>
        <v>6</v>
      </c>
      <c r="T816" s="471" t="s">
        <v>421</v>
      </c>
      <c r="AD816" s="430"/>
    </row>
    <row r="817" spans="1:30" s="213" customFormat="1" x14ac:dyDescent="0.25">
      <c r="A817" s="214"/>
      <c r="B817" s="212">
        <v>8</v>
      </c>
      <c r="C817" s="212"/>
      <c r="D817" s="471" t="s">
        <v>423</v>
      </c>
      <c r="E817" s="215"/>
      <c r="I817" s="214"/>
      <c r="J817" s="212">
        <f t="shared" si="187"/>
        <v>9</v>
      </c>
      <c r="K817" s="212">
        <f t="shared" si="187"/>
        <v>8</v>
      </c>
      <c r="L817" s="471" t="s">
        <v>423</v>
      </c>
      <c r="Q817" s="214"/>
      <c r="R817" s="212">
        <f t="shared" si="188"/>
        <v>8</v>
      </c>
      <c r="S817" s="212">
        <f t="shared" si="188"/>
        <v>7</v>
      </c>
      <c r="T817" s="471" t="s">
        <v>423</v>
      </c>
      <c r="AD817" s="430"/>
    </row>
    <row r="818" spans="1:30" s="213" customFormat="1" x14ac:dyDescent="0.25">
      <c r="A818" s="214"/>
      <c r="B818" s="212">
        <v>25</v>
      </c>
      <c r="C818" s="212"/>
      <c r="D818" s="471" t="s">
        <v>420</v>
      </c>
      <c r="E818" s="215"/>
      <c r="I818" s="214"/>
      <c r="J818" s="212">
        <f t="shared" si="187"/>
        <v>27</v>
      </c>
      <c r="K818" s="212">
        <f t="shared" si="187"/>
        <v>25</v>
      </c>
      <c r="L818" s="471" t="s">
        <v>420</v>
      </c>
      <c r="Q818" s="214"/>
      <c r="R818" s="212">
        <f t="shared" si="188"/>
        <v>27</v>
      </c>
      <c r="S818" s="212">
        <f t="shared" si="188"/>
        <v>25</v>
      </c>
      <c r="T818" s="471" t="s">
        <v>420</v>
      </c>
      <c r="AD818" s="430"/>
    </row>
    <row r="819" spans="1:30" s="213" customFormat="1" x14ac:dyDescent="0.25">
      <c r="A819" s="214"/>
      <c r="B819" s="212">
        <v>25</v>
      </c>
      <c r="C819" s="212"/>
      <c r="D819" s="471" t="s">
        <v>422</v>
      </c>
      <c r="E819" s="215"/>
      <c r="I819" s="214"/>
      <c r="J819" s="212">
        <f t="shared" si="187"/>
        <v>27</v>
      </c>
      <c r="K819" s="212">
        <f t="shared" si="187"/>
        <v>25</v>
      </c>
      <c r="L819" s="471" t="s">
        <v>422</v>
      </c>
      <c r="Q819" s="214"/>
      <c r="R819" s="212">
        <f t="shared" si="188"/>
        <v>27</v>
      </c>
      <c r="S819" s="212">
        <f t="shared" si="188"/>
        <v>25</v>
      </c>
      <c r="T819" s="471" t="s">
        <v>422</v>
      </c>
      <c r="AD819" s="430"/>
    </row>
    <row r="820" spans="1:30" s="213" customFormat="1" x14ac:dyDescent="0.25">
      <c r="A820" s="214"/>
      <c r="B820" s="123">
        <v>585</v>
      </c>
      <c r="C820" s="212"/>
      <c r="D820" s="480" t="s">
        <v>1334</v>
      </c>
      <c r="E820" s="215"/>
      <c r="I820" s="214"/>
      <c r="J820" s="123">
        <f t="shared" si="187"/>
        <v>663</v>
      </c>
      <c r="K820" s="123">
        <f t="shared" si="187"/>
        <v>585</v>
      </c>
      <c r="L820" s="480" t="s">
        <v>1334</v>
      </c>
      <c r="Q820" s="214"/>
      <c r="R820" s="123">
        <f t="shared" si="188"/>
        <v>282</v>
      </c>
      <c r="S820" s="123">
        <f t="shared" si="188"/>
        <v>257</v>
      </c>
      <c r="T820" s="480" t="s">
        <v>1334</v>
      </c>
      <c r="AD820" s="430"/>
    </row>
    <row r="821" spans="1:30" s="213" customFormat="1" ht="15.75" thickBot="1" x14ac:dyDescent="0.3">
      <c r="A821" s="214"/>
      <c r="B821" s="478">
        <v>2</v>
      </c>
      <c r="C821" s="212"/>
      <c r="D821" s="479" t="s">
        <v>1335</v>
      </c>
      <c r="E821" s="215"/>
      <c r="I821" s="214"/>
      <c r="J821" s="478">
        <f>J37</f>
        <v>0</v>
      </c>
      <c r="K821" s="478">
        <f>K37</f>
        <v>0</v>
      </c>
      <c r="L821" s="479" t="s">
        <v>1335</v>
      </c>
      <c r="Q821" s="214"/>
      <c r="R821" s="478">
        <f>R37</f>
        <v>0</v>
      </c>
      <c r="S821" s="478">
        <f>S37</f>
        <v>0</v>
      </c>
      <c r="T821" s="479" t="s">
        <v>1335</v>
      </c>
      <c r="AD821" s="430"/>
    </row>
    <row r="822" spans="1:30" s="213" customFormat="1" ht="15.75" thickTop="1" x14ac:dyDescent="0.25">
      <c r="A822" s="214"/>
      <c r="B822" s="483">
        <f>SUM(B815:B821)</f>
        <v>677</v>
      </c>
      <c r="C822" s="212"/>
      <c r="D822" s="484" t="s">
        <v>1336</v>
      </c>
      <c r="E822" s="215"/>
      <c r="I822" s="214"/>
      <c r="J822" s="483">
        <f>SUM(J815:J821)</f>
        <v>761</v>
      </c>
      <c r="K822" s="483">
        <f>SUM(K815:K821)</f>
        <v>675</v>
      </c>
      <c r="L822" s="484" t="s">
        <v>1336</v>
      </c>
      <c r="Q822" s="214"/>
      <c r="R822" s="483">
        <f>SUM(R815:R821)</f>
        <v>377</v>
      </c>
      <c r="S822" s="483">
        <f>SUM(S815:S821)</f>
        <v>344</v>
      </c>
      <c r="T822" s="484" t="s">
        <v>1336</v>
      </c>
      <c r="AD822" s="430"/>
    </row>
    <row r="823" spans="1:30" s="213" customFormat="1" x14ac:dyDescent="0.25">
      <c r="A823" s="214"/>
      <c r="B823" s="212"/>
      <c r="C823" s="212"/>
      <c r="D823" s="471"/>
      <c r="E823" s="215"/>
      <c r="I823" s="214"/>
      <c r="J823" s="212"/>
      <c r="K823" s="212"/>
      <c r="L823" s="214"/>
      <c r="Q823" s="214"/>
      <c r="R823" s="212"/>
      <c r="S823" s="212"/>
      <c r="T823" s="214"/>
      <c r="AD823" s="430"/>
    </row>
    <row r="824" spans="1:30" s="213" customFormat="1" x14ac:dyDescent="0.25">
      <c r="A824" s="214"/>
      <c r="B824" s="212"/>
      <c r="C824" s="212"/>
      <c r="D824" s="471"/>
      <c r="E824" s="215"/>
      <c r="I824" s="214"/>
      <c r="J824" s="212"/>
      <c r="K824" s="212"/>
      <c r="L824" s="214"/>
      <c r="Q824" s="214"/>
      <c r="R824" s="212"/>
      <c r="S824" s="212"/>
      <c r="T824" s="214"/>
      <c r="AD824" s="430"/>
    </row>
    <row r="825" spans="1:30" s="213" customFormat="1" x14ac:dyDescent="0.25">
      <c r="A825" s="214"/>
      <c r="B825" s="212"/>
      <c r="C825" s="212"/>
      <c r="D825" s="471"/>
      <c r="E825" s="215"/>
      <c r="I825" s="214"/>
      <c r="J825" s="212"/>
      <c r="K825" s="212"/>
      <c r="L825" s="214"/>
      <c r="Q825" s="214"/>
      <c r="R825" s="212"/>
      <c r="S825" s="212"/>
      <c r="T825" s="214"/>
      <c r="AD825" s="430"/>
    </row>
    <row r="826" spans="1:30" s="213" customFormat="1" x14ac:dyDescent="0.25">
      <c r="A826" s="214"/>
      <c r="B826" s="212"/>
      <c r="C826" s="212"/>
      <c r="D826" s="471"/>
      <c r="E826" s="215"/>
      <c r="I826" s="214"/>
      <c r="J826" s="212"/>
      <c r="K826" s="212"/>
      <c r="L826" s="214"/>
      <c r="Q826" s="214"/>
      <c r="R826" s="212"/>
      <c r="S826" s="212"/>
      <c r="T826" s="214"/>
      <c r="AD826" s="430"/>
    </row>
    <row r="827" spans="1:30" s="213" customFormat="1" x14ac:dyDescent="0.25">
      <c r="A827" s="214"/>
      <c r="B827" s="212"/>
      <c r="C827" s="212"/>
      <c r="D827" s="471"/>
      <c r="E827" s="215"/>
      <c r="I827" s="214"/>
      <c r="J827" s="212"/>
      <c r="K827" s="212"/>
      <c r="L827" s="214"/>
      <c r="Q827" s="214"/>
      <c r="R827" s="212"/>
      <c r="S827" s="212"/>
      <c r="T827" s="214"/>
      <c r="AD827" s="430"/>
    </row>
    <row r="828" spans="1:30" s="213" customFormat="1" x14ac:dyDescent="0.25">
      <c r="A828" s="214"/>
      <c r="B828" s="212"/>
      <c r="C828" s="212"/>
      <c r="D828" s="471"/>
      <c r="E828" s="215"/>
      <c r="I828" s="214"/>
      <c r="J828" s="212"/>
      <c r="K828" s="212"/>
      <c r="L828" s="214"/>
      <c r="Q828" s="214"/>
      <c r="R828" s="212"/>
      <c r="S828" s="212"/>
      <c r="T828" s="214"/>
      <c r="AD828" s="430"/>
    </row>
    <row r="829" spans="1:30" s="213" customFormat="1" x14ac:dyDescent="0.25">
      <c r="A829" s="214"/>
      <c r="B829" s="212"/>
      <c r="C829" s="212"/>
      <c r="D829" s="471"/>
      <c r="E829" s="215"/>
      <c r="I829" s="214"/>
      <c r="J829" s="212"/>
      <c r="K829" s="212"/>
      <c r="L829" s="214"/>
      <c r="Q829" s="214"/>
      <c r="R829" s="212"/>
      <c r="S829" s="212"/>
      <c r="T829" s="214"/>
      <c r="AD829" s="430"/>
    </row>
    <row r="830" spans="1:30" s="213" customFormat="1" x14ac:dyDescent="0.25">
      <c r="A830" s="214"/>
      <c r="B830" s="212"/>
      <c r="C830" s="212"/>
      <c r="D830" s="471"/>
      <c r="E830" s="215"/>
      <c r="I830" s="214"/>
      <c r="J830" s="212"/>
      <c r="K830" s="212"/>
      <c r="L830" s="214"/>
      <c r="Q830" s="214"/>
      <c r="R830" s="212"/>
      <c r="S830" s="212"/>
      <c r="T830" s="214"/>
      <c r="AD830" s="430"/>
    </row>
    <row r="831" spans="1:30" s="213" customFormat="1" x14ac:dyDescent="0.25">
      <c r="A831" s="214"/>
      <c r="B831" s="212"/>
      <c r="C831" s="212"/>
      <c r="D831" s="471"/>
      <c r="E831" s="215"/>
      <c r="I831" s="214"/>
      <c r="J831" s="212"/>
      <c r="K831" s="212"/>
      <c r="L831" s="214"/>
      <c r="Q831" s="214"/>
      <c r="R831" s="212"/>
      <c r="S831" s="212"/>
      <c r="T831" s="214"/>
      <c r="AD831" s="430"/>
    </row>
    <row r="832" spans="1:30" s="213" customFormat="1" x14ac:dyDescent="0.25">
      <c r="A832" s="214"/>
      <c r="B832" s="212"/>
      <c r="C832" s="212"/>
      <c r="D832" s="471"/>
      <c r="E832" s="215"/>
      <c r="I832" s="214"/>
      <c r="J832" s="212"/>
      <c r="K832" s="212"/>
      <c r="L832" s="214"/>
      <c r="Q832" s="214"/>
      <c r="R832" s="212"/>
      <c r="S832" s="212"/>
      <c r="T832" s="214"/>
      <c r="AD832" s="430"/>
    </row>
    <row r="833" spans="1:30" s="213" customFormat="1" x14ac:dyDescent="0.25">
      <c r="A833" s="214"/>
      <c r="B833" s="212"/>
      <c r="C833" s="212"/>
      <c r="D833" s="471"/>
      <c r="E833" s="215"/>
      <c r="I833" s="214"/>
      <c r="J833" s="212"/>
      <c r="K833" s="212"/>
      <c r="L833" s="214"/>
      <c r="Q833" s="214"/>
      <c r="R833" s="212"/>
      <c r="S833" s="212"/>
      <c r="T833" s="214"/>
      <c r="AD833" s="430"/>
    </row>
    <row r="834" spans="1:30" s="213" customFormat="1" x14ac:dyDescent="0.25">
      <c r="A834" s="214"/>
      <c r="B834" s="212"/>
      <c r="C834" s="212"/>
      <c r="D834" s="485"/>
      <c r="E834" s="215"/>
      <c r="I834" s="214"/>
      <c r="J834" s="212"/>
      <c r="K834" s="212"/>
      <c r="L834" s="214"/>
      <c r="Q834" s="214"/>
      <c r="R834" s="212"/>
      <c r="S834" s="212"/>
      <c r="T834" s="214"/>
      <c r="AD834" s="430"/>
    </row>
    <row r="835" spans="1:30" s="213" customFormat="1" x14ac:dyDescent="0.25">
      <c r="A835" s="214"/>
      <c r="B835" s="212"/>
      <c r="C835" s="212"/>
      <c r="D835" s="485"/>
      <c r="E835" s="215"/>
      <c r="I835" s="214"/>
      <c r="J835" s="212"/>
      <c r="K835" s="212"/>
      <c r="L835" s="214"/>
      <c r="Q835" s="214"/>
      <c r="R835" s="212"/>
      <c r="S835" s="212"/>
      <c r="T835" s="214"/>
      <c r="AD835" s="430"/>
    </row>
    <row r="836" spans="1:30" s="213" customFormat="1" x14ac:dyDescent="0.25">
      <c r="A836" s="214"/>
      <c r="B836" s="212"/>
      <c r="C836" s="212"/>
      <c r="D836" s="485"/>
      <c r="E836" s="215"/>
      <c r="I836" s="214"/>
      <c r="J836" s="212"/>
      <c r="K836" s="212"/>
      <c r="L836" s="214"/>
      <c r="Q836" s="214"/>
      <c r="R836" s="212"/>
      <c r="S836" s="212"/>
      <c r="T836" s="214"/>
      <c r="AD836" s="430"/>
    </row>
    <row r="837" spans="1:30" s="213" customFormat="1" x14ac:dyDescent="0.25">
      <c r="A837" s="214"/>
      <c r="B837" s="212"/>
      <c r="C837" s="212"/>
      <c r="D837" s="485"/>
      <c r="E837" s="215"/>
      <c r="I837" s="214"/>
      <c r="J837" s="212"/>
      <c r="K837" s="212"/>
      <c r="L837" s="214"/>
      <c r="Q837" s="214"/>
      <c r="R837" s="212"/>
      <c r="S837" s="212"/>
      <c r="T837" s="214"/>
      <c r="AD837" s="430"/>
    </row>
    <row r="838" spans="1:30" s="213" customFormat="1" x14ac:dyDescent="0.25">
      <c r="A838" s="214"/>
      <c r="B838" s="212"/>
      <c r="C838" s="212"/>
      <c r="D838" s="485"/>
      <c r="E838" s="215"/>
      <c r="I838" s="214"/>
      <c r="J838" s="212"/>
      <c r="K838" s="212"/>
      <c r="L838" s="214"/>
      <c r="Q838" s="214"/>
      <c r="R838" s="212"/>
      <c r="S838" s="212"/>
      <c r="T838" s="214"/>
      <c r="AD838" s="430"/>
    </row>
    <row r="839" spans="1:30" s="213" customFormat="1" x14ac:dyDescent="0.25">
      <c r="A839" s="214"/>
      <c r="B839" s="212"/>
      <c r="C839" s="212"/>
      <c r="D839" s="485"/>
      <c r="E839" s="215"/>
      <c r="I839" s="214"/>
      <c r="J839" s="212"/>
      <c r="K839" s="212"/>
      <c r="L839" s="214"/>
      <c r="Q839" s="214"/>
      <c r="R839" s="212"/>
      <c r="S839" s="212"/>
      <c r="T839" s="214"/>
      <c r="AD839" s="430"/>
    </row>
    <row r="840" spans="1:30" s="213" customFormat="1" x14ac:dyDescent="0.25">
      <c r="A840" s="214"/>
      <c r="B840" s="212"/>
      <c r="C840" s="212"/>
      <c r="D840" s="485"/>
      <c r="E840" s="215"/>
      <c r="I840" s="214"/>
      <c r="J840" s="212"/>
      <c r="K840" s="212"/>
      <c r="L840" s="214"/>
      <c r="Q840" s="214"/>
      <c r="R840" s="212"/>
      <c r="S840" s="212"/>
      <c r="T840" s="214"/>
      <c r="AD840" s="430"/>
    </row>
    <row r="841" spans="1:30" s="213" customFormat="1" x14ac:dyDescent="0.25">
      <c r="A841" s="214"/>
      <c r="B841" s="212"/>
      <c r="C841" s="212"/>
      <c r="D841" s="485"/>
      <c r="E841" s="215"/>
      <c r="I841" s="214"/>
      <c r="J841" s="212"/>
      <c r="K841" s="212"/>
      <c r="L841" s="214"/>
      <c r="Q841" s="214"/>
      <c r="R841" s="212"/>
      <c r="S841" s="212"/>
      <c r="T841" s="214"/>
      <c r="AD841" s="430"/>
    </row>
    <row r="842" spans="1:30" s="213" customFormat="1" x14ac:dyDescent="0.25">
      <c r="A842" s="214"/>
      <c r="B842" s="212"/>
      <c r="C842" s="212"/>
      <c r="D842" s="485"/>
      <c r="E842" s="215"/>
      <c r="I842" s="214"/>
      <c r="J842" s="212"/>
      <c r="K842" s="212"/>
      <c r="L842" s="214"/>
      <c r="Q842" s="214"/>
      <c r="R842" s="212"/>
      <c r="S842" s="212"/>
      <c r="T842" s="214"/>
      <c r="AD842" s="430"/>
    </row>
    <row r="843" spans="1:30" s="213" customFormat="1" x14ac:dyDescent="0.25">
      <c r="A843" s="214"/>
      <c r="B843" s="212"/>
      <c r="C843" s="212"/>
      <c r="D843" s="485"/>
      <c r="E843" s="215"/>
      <c r="I843" s="214"/>
      <c r="J843" s="212"/>
      <c r="K843" s="212"/>
      <c r="L843" s="214"/>
      <c r="Q843" s="214"/>
      <c r="R843" s="212"/>
      <c r="S843" s="212"/>
      <c r="T843" s="214"/>
      <c r="AD843" s="430"/>
    </row>
    <row r="844" spans="1:30" s="213" customFormat="1" x14ac:dyDescent="0.25">
      <c r="A844" s="214"/>
      <c r="B844" s="212"/>
      <c r="C844" s="212"/>
      <c r="D844" s="485"/>
      <c r="E844" s="215"/>
      <c r="I844" s="214"/>
      <c r="J844" s="212"/>
      <c r="K844" s="212"/>
      <c r="L844" s="214"/>
      <c r="Q844" s="214"/>
      <c r="R844" s="212"/>
      <c r="S844" s="212"/>
      <c r="T844" s="214"/>
      <c r="AD844" s="430"/>
    </row>
    <row r="845" spans="1:30" s="213" customFormat="1" x14ac:dyDescent="0.25">
      <c r="A845" s="214"/>
      <c r="B845" s="212"/>
      <c r="C845" s="212"/>
      <c r="D845" s="485"/>
      <c r="E845" s="215"/>
      <c r="I845" s="214"/>
      <c r="J845" s="212"/>
      <c r="K845" s="212"/>
      <c r="L845" s="214"/>
      <c r="Q845" s="214"/>
      <c r="R845" s="212"/>
      <c r="S845" s="212"/>
      <c r="T845" s="214"/>
      <c r="AD845" s="430"/>
    </row>
    <row r="846" spans="1:30" s="213" customFormat="1" x14ac:dyDescent="0.25">
      <c r="A846" s="214"/>
      <c r="B846" s="212"/>
      <c r="C846" s="212"/>
      <c r="D846" s="485"/>
      <c r="E846" s="215"/>
      <c r="I846" s="214"/>
      <c r="J846" s="212"/>
      <c r="K846" s="212"/>
      <c r="L846" s="214"/>
      <c r="Q846" s="214"/>
      <c r="R846" s="212"/>
      <c r="S846" s="212"/>
      <c r="T846" s="214"/>
      <c r="AD846" s="430"/>
    </row>
    <row r="847" spans="1:30" s="213" customFormat="1" x14ac:dyDescent="0.25">
      <c r="A847" s="214"/>
      <c r="B847" s="212"/>
      <c r="C847" s="212"/>
      <c r="D847" s="485"/>
      <c r="E847" s="215"/>
      <c r="I847" s="214"/>
      <c r="J847" s="212"/>
      <c r="K847" s="212"/>
      <c r="L847" s="214"/>
      <c r="Q847" s="214"/>
      <c r="R847" s="212"/>
      <c r="S847" s="212"/>
      <c r="T847" s="214"/>
      <c r="AD847" s="430"/>
    </row>
    <row r="848" spans="1:30" s="213" customFormat="1" x14ac:dyDescent="0.25">
      <c r="A848" s="214"/>
      <c r="B848" s="212"/>
      <c r="C848" s="212"/>
      <c r="D848" s="485"/>
      <c r="E848" s="215"/>
      <c r="I848" s="214"/>
      <c r="J848" s="212"/>
      <c r="K848" s="212"/>
      <c r="L848" s="214"/>
      <c r="Q848" s="214"/>
      <c r="R848" s="212"/>
      <c r="S848" s="212"/>
      <c r="T848" s="214"/>
      <c r="AD848" s="430"/>
    </row>
    <row r="849" spans="1:30" s="213" customFormat="1" x14ac:dyDescent="0.25">
      <c r="A849" s="214"/>
      <c r="B849" s="212"/>
      <c r="C849" s="212"/>
      <c r="D849" s="485"/>
      <c r="E849" s="215"/>
      <c r="I849" s="214"/>
      <c r="J849" s="212"/>
      <c r="K849" s="212"/>
      <c r="L849" s="214"/>
      <c r="Q849" s="214"/>
      <c r="R849" s="212"/>
      <c r="S849" s="212"/>
      <c r="T849" s="214"/>
      <c r="AD849" s="430"/>
    </row>
    <row r="850" spans="1:30" s="213" customFormat="1" x14ac:dyDescent="0.25">
      <c r="A850" s="214"/>
      <c r="B850" s="212"/>
      <c r="C850" s="212"/>
      <c r="D850" s="485"/>
      <c r="E850" s="215"/>
      <c r="I850" s="214"/>
      <c r="J850" s="212"/>
      <c r="K850" s="212"/>
      <c r="L850" s="214"/>
      <c r="Q850" s="214"/>
      <c r="R850" s="212"/>
      <c r="S850" s="212"/>
      <c r="T850" s="214"/>
      <c r="AD850" s="430"/>
    </row>
    <row r="851" spans="1:30" s="213" customFormat="1" x14ac:dyDescent="0.25">
      <c r="A851" s="214"/>
      <c r="B851" s="212"/>
      <c r="C851" s="212"/>
      <c r="D851" s="485"/>
      <c r="E851" s="215"/>
      <c r="I851" s="214"/>
      <c r="J851" s="212"/>
      <c r="K851" s="212"/>
      <c r="L851" s="214"/>
      <c r="Q851" s="214"/>
      <c r="R851" s="212"/>
      <c r="S851" s="212"/>
      <c r="T851" s="214"/>
      <c r="AD851" s="430"/>
    </row>
    <row r="852" spans="1:30" s="213" customFormat="1" x14ac:dyDescent="0.25">
      <c r="A852" s="214"/>
      <c r="B852" s="212"/>
      <c r="C852" s="212"/>
      <c r="D852" s="485"/>
      <c r="E852" s="215"/>
      <c r="I852" s="214"/>
      <c r="J852" s="212"/>
      <c r="K852" s="212"/>
      <c r="L852" s="214"/>
      <c r="Q852" s="214"/>
      <c r="R852" s="212"/>
      <c r="S852" s="212"/>
      <c r="T852" s="214"/>
      <c r="AD852" s="430"/>
    </row>
    <row r="853" spans="1:30" s="213" customFormat="1" x14ac:dyDescent="0.25">
      <c r="A853" s="214"/>
      <c r="B853" s="212"/>
      <c r="C853" s="212"/>
      <c r="D853" s="485"/>
      <c r="E853" s="215"/>
      <c r="I853" s="214"/>
      <c r="J853" s="212"/>
      <c r="K853" s="212"/>
      <c r="L853" s="214"/>
      <c r="Q853" s="214"/>
      <c r="R853" s="212"/>
      <c r="S853" s="212"/>
      <c r="T853" s="214"/>
      <c r="AD853" s="430"/>
    </row>
    <row r="854" spans="1:30" s="213" customFormat="1" x14ac:dyDescent="0.25">
      <c r="A854" s="214"/>
      <c r="B854" s="212"/>
      <c r="C854" s="212"/>
      <c r="D854" s="485"/>
      <c r="E854" s="215"/>
      <c r="I854" s="214"/>
      <c r="J854" s="212"/>
      <c r="K854" s="212"/>
      <c r="L854" s="214"/>
      <c r="Q854" s="214"/>
      <c r="R854" s="212"/>
      <c r="S854" s="212"/>
      <c r="T854" s="214"/>
      <c r="AD854" s="430"/>
    </row>
    <row r="855" spans="1:30" s="213" customFormat="1" x14ac:dyDescent="0.25">
      <c r="A855" s="214"/>
      <c r="B855" s="212"/>
      <c r="C855" s="212"/>
      <c r="D855" s="485"/>
      <c r="E855" s="215"/>
      <c r="I855" s="214"/>
      <c r="J855" s="212"/>
      <c r="K855" s="212"/>
      <c r="L855" s="214"/>
      <c r="Q855" s="214"/>
      <c r="R855" s="212"/>
      <c r="S855" s="212"/>
      <c r="T855" s="214"/>
      <c r="AD855" s="430"/>
    </row>
    <row r="856" spans="1:30" s="213" customFormat="1" x14ac:dyDescent="0.25">
      <c r="A856" s="214"/>
      <c r="B856" s="212"/>
      <c r="C856" s="212"/>
      <c r="D856" s="485"/>
      <c r="E856" s="215"/>
      <c r="I856" s="214"/>
      <c r="J856" s="212"/>
      <c r="K856" s="212"/>
      <c r="L856" s="214"/>
      <c r="Q856" s="214"/>
      <c r="R856" s="212"/>
      <c r="S856" s="212"/>
      <c r="T856" s="214"/>
      <c r="AD856" s="430"/>
    </row>
    <row r="857" spans="1:30" s="213" customFormat="1" x14ac:dyDescent="0.25">
      <c r="A857" s="214"/>
      <c r="B857" s="212"/>
      <c r="C857" s="212"/>
      <c r="D857" s="485"/>
      <c r="E857" s="215"/>
      <c r="I857" s="214"/>
      <c r="J857" s="212"/>
      <c r="K857" s="212"/>
      <c r="L857" s="214"/>
      <c r="Q857" s="214"/>
      <c r="R857" s="212"/>
      <c r="S857" s="212"/>
      <c r="T857" s="214"/>
      <c r="AD857" s="430"/>
    </row>
    <row r="858" spans="1:30" s="213" customFormat="1" x14ac:dyDescent="0.25">
      <c r="A858" s="214"/>
      <c r="B858" s="212"/>
      <c r="C858" s="212"/>
      <c r="D858" s="485"/>
      <c r="E858" s="215"/>
      <c r="I858" s="214"/>
      <c r="J858" s="212"/>
      <c r="K858" s="212"/>
      <c r="L858" s="214"/>
      <c r="Q858" s="214"/>
      <c r="R858" s="212"/>
      <c r="S858" s="212"/>
      <c r="T858" s="214"/>
      <c r="AD858" s="430"/>
    </row>
    <row r="859" spans="1:30" s="213" customFormat="1" x14ac:dyDescent="0.25">
      <c r="A859" s="214"/>
      <c r="B859" s="212"/>
      <c r="C859" s="212"/>
      <c r="D859" s="485"/>
      <c r="E859" s="215"/>
      <c r="I859" s="214"/>
      <c r="J859" s="212"/>
      <c r="K859" s="212"/>
      <c r="L859" s="214"/>
      <c r="Q859" s="214"/>
      <c r="R859" s="212"/>
      <c r="S859" s="212"/>
      <c r="T859" s="214"/>
      <c r="AD859" s="430"/>
    </row>
    <row r="860" spans="1:30" s="213" customFormat="1" x14ac:dyDescent="0.25">
      <c r="A860" s="214"/>
      <c r="B860" s="212"/>
      <c r="C860" s="212"/>
      <c r="D860" s="485"/>
      <c r="E860" s="215"/>
      <c r="I860" s="214"/>
      <c r="J860" s="212"/>
      <c r="K860" s="212"/>
      <c r="L860" s="214"/>
      <c r="Q860" s="214"/>
      <c r="R860" s="212"/>
      <c r="S860" s="212"/>
      <c r="T860" s="214"/>
      <c r="AD860" s="430"/>
    </row>
    <row r="861" spans="1:30" s="213" customFormat="1" x14ac:dyDescent="0.25">
      <c r="A861" s="214"/>
      <c r="B861" s="212"/>
      <c r="C861" s="212"/>
      <c r="D861" s="485"/>
      <c r="E861" s="215"/>
      <c r="I861" s="214"/>
      <c r="J861" s="212"/>
      <c r="K861" s="212"/>
      <c r="L861" s="214"/>
      <c r="Q861" s="214"/>
      <c r="R861" s="212"/>
      <c r="S861" s="212"/>
      <c r="T861" s="214"/>
      <c r="AD861" s="430"/>
    </row>
    <row r="862" spans="1:30" s="213" customFormat="1" x14ac:dyDescent="0.25">
      <c r="A862" s="214"/>
      <c r="B862" s="212"/>
      <c r="C862" s="212"/>
      <c r="D862" s="485"/>
      <c r="E862" s="215"/>
      <c r="I862" s="214"/>
      <c r="J862" s="212"/>
      <c r="K862" s="212"/>
      <c r="L862" s="214"/>
      <c r="Q862" s="214"/>
      <c r="R862" s="212"/>
      <c r="S862" s="212"/>
      <c r="T862" s="214"/>
      <c r="AD862" s="430"/>
    </row>
    <row r="863" spans="1:30" s="213" customFormat="1" x14ac:dyDescent="0.25">
      <c r="A863" s="214"/>
      <c r="B863" s="212"/>
      <c r="C863" s="212"/>
      <c r="D863" s="485"/>
      <c r="E863" s="215"/>
      <c r="I863" s="214"/>
      <c r="J863" s="212"/>
      <c r="K863" s="212"/>
      <c r="L863" s="214"/>
      <c r="Q863" s="214"/>
      <c r="R863" s="212"/>
      <c r="S863" s="212"/>
      <c r="T863" s="214"/>
      <c r="AD863" s="430"/>
    </row>
    <row r="864" spans="1:30" s="213" customFormat="1" x14ac:dyDescent="0.25">
      <c r="A864" s="214"/>
      <c r="B864" s="212"/>
      <c r="C864" s="212"/>
      <c r="D864" s="485"/>
      <c r="E864" s="215"/>
      <c r="I864" s="214"/>
      <c r="J864" s="212"/>
      <c r="K864" s="212"/>
      <c r="L864" s="214"/>
      <c r="Q864" s="214"/>
      <c r="R864" s="212"/>
      <c r="S864" s="212"/>
      <c r="T864" s="214"/>
      <c r="AD864" s="430"/>
    </row>
    <row r="865" spans="1:30" s="213" customFormat="1" x14ac:dyDescent="0.25">
      <c r="A865" s="214"/>
      <c r="B865" s="212"/>
      <c r="C865" s="212"/>
      <c r="D865" s="485"/>
      <c r="E865" s="215"/>
      <c r="I865" s="214"/>
      <c r="J865" s="212"/>
      <c r="K865" s="212"/>
      <c r="L865" s="214"/>
      <c r="Q865" s="214"/>
      <c r="R865" s="212"/>
      <c r="S865" s="212"/>
      <c r="T865" s="214"/>
      <c r="AD865" s="430"/>
    </row>
    <row r="866" spans="1:30" s="213" customFormat="1" x14ac:dyDescent="0.25">
      <c r="A866" s="214"/>
      <c r="B866" s="212"/>
      <c r="C866" s="212"/>
      <c r="D866" s="485"/>
      <c r="E866" s="215"/>
      <c r="I866" s="214"/>
      <c r="J866" s="212"/>
      <c r="K866" s="212"/>
      <c r="L866" s="214"/>
      <c r="Q866" s="214"/>
      <c r="R866" s="212"/>
      <c r="S866" s="212"/>
      <c r="T866" s="214"/>
      <c r="AD866" s="430"/>
    </row>
    <row r="867" spans="1:30" s="213" customFormat="1" x14ac:dyDescent="0.25">
      <c r="A867" s="214"/>
      <c r="B867" s="212"/>
      <c r="C867" s="212"/>
      <c r="D867" s="485"/>
      <c r="E867" s="215"/>
      <c r="I867" s="214"/>
      <c r="J867" s="212"/>
      <c r="K867" s="212"/>
      <c r="L867" s="214"/>
      <c r="Q867" s="214"/>
      <c r="R867" s="212"/>
      <c r="S867" s="212"/>
      <c r="T867" s="214"/>
      <c r="AD867" s="430"/>
    </row>
    <row r="868" spans="1:30" s="213" customFormat="1" x14ac:dyDescent="0.25">
      <c r="A868" s="214"/>
      <c r="B868" s="212"/>
      <c r="C868" s="212"/>
      <c r="D868" s="485"/>
      <c r="E868" s="215"/>
      <c r="I868" s="214"/>
      <c r="J868" s="212"/>
      <c r="K868" s="212"/>
      <c r="L868" s="214"/>
      <c r="Q868" s="214"/>
      <c r="R868" s="212"/>
      <c r="S868" s="212"/>
      <c r="T868" s="214"/>
      <c r="AD868" s="430"/>
    </row>
    <row r="869" spans="1:30" s="213" customFormat="1" x14ac:dyDescent="0.25">
      <c r="A869" s="214"/>
      <c r="B869" s="212"/>
      <c r="C869" s="212"/>
      <c r="D869" s="485"/>
      <c r="E869" s="215"/>
      <c r="I869" s="214"/>
      <c r="J869" s="212"/>
      <c r="K869" s="212"/>
      <c r="L869" s="214"/>
      <c r="Q869" s="214"/>
      <c r="R869" s="212"/>
      <c r="S869" s="212"/>
      <c r="T869" s="214"/>
      <c r="AD869" s="430"/>
    </row>
    <row r="870" spans="1:30" s="213" customFormat="1" x14ac:dyDescent="0.25">
      <c r="A870" s="214"/>
      <c r="B870" s="212"/>
      <c r="C870" s="212"/>
      <c r="D870" s="485"/>
      <c r="E870" s="215"/>
      <c r="I870" s="214"/>
      <c r="J870" s="212"/>
      <c r="K870" s="212"/>
      <c r="L870" s="214"/>
      <c r="Q870" s="214"/>
      <c r="R870" s="212"/>
      <c r="S870" s="212"/>
      <c r="T870" s="214"/>
      <c r="AD870" s="430"/>
    </row>
    <row r="871" spans="1:30" s="213" customFormat="1" x14ac:dyDescent="0.25">
      <c r="A871" s="214"/>
      <c r="B871" s="212"/>
      <c r="C871" s="212"/>
      <c r="D871" s="485"/>
      <c r="E871" s="215"/>
      <c r="I871" s="214"/>
      <c r="J871" s="212"/>
      <c r="K871" s="212"/>
      <c r="L871" s="214"/>
      <c r="Q871" s="214"/>
      <c r="R871" s="212"/>
      <c r="S871" s="212"/>
      <c r="T871" s="214"/>
      <c r="AD871" s="430"/>
    </row>
    <row r="872" spans="1:30" s="213" customFormat="1" x14ac:dyDescent="0.25">
      <c r="A872" s="214"/>
      <c r="B872" s="212"/>
      <c r="C872" s="212"/>
      <c r="D872" s="485"/>
      <c r="E872" s="215"/>
      <c r="I872" s="214"/>
      <c r="J872" s="212"/>
      <c r="K872" s="212"/>
      <c r="L872" s="214"/>
      <c r="Q872" s="214"/>
      <c r="R872" s="212"/>
      <c r="S872" s="212"/>
      <c r="T872" s="214"/>
      <c r="AD872" s="430"/>
    </row>
    <row r="873" spans="1:30" s="213" customFormat="1" x14ac:dyDescent="0.25">
      <c r="A873" s="214"/>
      <c r="B873" s="212"/>
      <c r="C873" s="212"/>
      <c r="D873" s="485"/>
      <c r="E873" s="215"/>
      <c r="I873" s="214"/>
      <c r="J873" s="212"/>
      <c r="K873" s="212"/>
      <c r="L873" s="214"/>
      <c r="Q873" s="214"/>
      <c r="R873" s="212"/>
      <c r="S873" s="212"/>
      <c r="T873" s="214"/>
      <c r="AD873" s="430"/>
    </row>
    <row r="874" spans="1:30" s="213" customFormat="1" x14ac:dyDescent="0.25">
      <c r="A874" s="214"/>
      <c r="B874" s="212"/>
      <c r="C874" s="212"/>
      <c r="D874" s="485"/>
      <c r="E874" s="215"/>
      <c r="I874" s="214"/>
      <c r="J874" s="212"/>
      <c r="K874" s="212"/>
      <c r="L874" s="214"/>
      <c r="Q874" s="214"/>
      <c r="R874" s="212"/>
      <c r="S874" s="212"/>
      <c r="T874" s="214"/>
      <c r="AD874" s="430"/>
    </row>
    <row r="875" spans="1:30" s="213" customFormat="1" x14ac:dyDescent="0.25">
      <c r="A875" s="214"/>
      <c r="B875" s="212"/>
      <c r="C875" s="212"/>
      <c r="D875" s="485"/>
      <c r="E875" s="215"/>
      <c r="I875" s="214"/>
      <c r="J875" s="212"/>
      <c r="K875" s="212"/>
      <c r="L875" s="214"/>
      <c r="Q875" s="214"/>
      <c r="R875" s="212"/>
      <c r="S875" s="212"/>
      <c r="T875" s="214"/>
      <c r="AD875" s="430"/>
    </row>
    <row r="876" spans="1:30" s="213" customFormat="1" x14ac:dyDescent="0.25">
      <c r="A876" s="214"/>
      <c r="B876" s="212"/>
      <c r="C876" s="212"/>
      <c r="D876" s="485"/>
      <c r="E876" s="215"/>
      <c r="I876" s="214"/>
      <c r="J876" s="212"/>
      <c r="K876" s="212"/>
      <c r="L876" s="214"/>
      <c r="Q876" s="214"/>
      <c r="R876" s="212"/>
      <c r="S876" s="212"/>
      <c r="T876" s="214"/>
      <c r="AD876" s="430"/>
    </row>
    <row r="877" spans="1:30" s="213" customFormat="1" x14ac:dyDescent="0.25">
      <c r="A877" s="214"/>
      <c r="B877" s="212"/>
      <c r="C877" s="212"/>
      <c r="D877" s="485"/>
      <c r="E877" s="215"/>
      <c r="I877" s="214"/>
      <c r="J877" s="212"/>
      <c r="K877" s="212"/>
      <c r="L877" s="214"/>
      <c r="Q877" s="214"/>
      <c r="R877" s="212"/>
      <c r="S877" s="212"/>
      <c r="T877" s="214"/>
      <c r="AD877" s="430"/>
    </row>
    <row r="878" spans="1:30" s="213" customFormat="1" x14ac:dyDescent="0.25">
      <c r="A878" s="214"/>
      <c r="B878" s="212"/>
      <c r="C878" s="212"/>
      <c r="D878" s="485"/>
      <c r="E878" s="215"/>
      <c r="I878" s="214"/>
      <c r="J878" s="212"/>
      <c r="K878" s="212"/>
      <c r="L878" s="214"/>
      <c r="Q878" s="214"/>
      <c r="R878" s="212"/>
      <c r="S878" s="212"/>
      <c r="T878" s="214"/>
      <c r="AD878" s="430"/>
    </row>
    <row r="879" spans="1:30" s="213" customFormat="1" x14ac:dyDescent="0.25">
      <c r="A879" s="214"/>
      <c r="B879" s="212"/>
      <c r="C879" s="212"/>
      <c r="D879" s="485"/>
      <c r="E879" s="215"/>
      <c r="I879" s="214"/>
      <c r="J879" s="212"/>
      <c r="K879" s="212"/>
      <c r="L879" s="214"/>
      <c r="Q879" s="214"/>
      <c r="R879" s="212"/>
      <c r="S879" s="212"/>
      <c r="T879" s="214"/>
      <c r="AD879" s="430"/>
    </row>
    <row r="880" spans="1:30" s="213" customFormat="1" x14ac:dyDescent="0.25">
      <c r="A880" s="214"/>
      <c r="B880" s="212"/>
      <c r="C880" s="212"/>
      <c r="D880" s="485"/>
      <c r="E880" s="215"/>
      <c r="I880" s="214"/>
      <c r="J880" s="212"/>
      <c r="K880" s="212"/>
      <c r="L880" s="214"/>
      <c r="Q880" s="214"/>
      <c r="R880" s="212"/>
      <c r="S880" s="212"/>
      <c r="T880" s="214"/>
      <c r="AD880" s="430"/>
    </row>
    <row r="881" spans="1:30" s="213" customFormat="1" x14ac:dyDescent="0.25">
      <c r="A881" s="214"/>
      <c r="B881" s="212"/>
      <c r="C881" s="212"/>
      <c r="D881" s="485"/>
      <c r="E881" s="215"/>
      <c r="I881" s="214"/>
      <c r="J881" s="212"/>
      <c r="K881" s="212"/>
      <c r="L881" s="214"/>
      <c r="Q881" s="214"/>
      <c r="R881" s="212"/>
      <c r="S881" s="212"/>
      <c r="T881" s="214"/>
      <c r="AD881" s="430"/>
    </row>
    <row r="882" spans="1:30" s="213" customFormat="1" x14ac:dyDescent="0.25">
      <c r="A882" s="214"/>
      <c r="B882" s="212"/>
      <c r="C882" s="212"/>
      <c r="D882" s="485"/>
      <c r="E882" s="215"/>
      <c r="I882" s="214"/>
      <c r="J882" s="212"/>
      <c r="K882" s="212"/>
      <c r="L882" s="214"/>
      <c r="Q882" s="214"/>
      <c r="R882" s="212"/>
      <c r="S882" s="212"/>
      <c r="T882" s="214"/>
      <c r="AD882" s="430"/>
    </row>
    <row r="883" spans="1:30" s="213" customFormat="1" x14ac:dyDescent="0.25">
      <c r="A883" s="214"/>
      <c r="B883" s="212"/>
      <c r="C883" s="212"/>
      <c r="D883" s="485"/>
      <c r="E883" s="215"/>
      <c r="I883" s="214"/>
      <c r="J883" s="212"/>
      <c r="K883" s="212"/>
      <c r="L883" s="214"/>
      <c r="Q883" s="214"/>
      <c r="R883" s="212"/>
      <c r="S883" s="212"/>
      <c r="T883" s="214"/>
      <c r="AD883" s="430"/>
    </row>
    <row r="884" spans="1:30" s="213" customFormat="1" x14ac:dyDescent="0.25">
      <c r="A884" s="214"/>
      <c r="B884" s="212"/>
      <c r="C884" s="212"/>
      <c r="D884" s="485"/>
      <c r="E884" s="215"/>
      <c r="I884" s="214"/>
      <c r="J884" s="212"/>
      <c r="K884" s="212"/>
      <c r="L884" s="214"/>
      <c r="Q884" s="214"/>
      <c r="R884" s="212"/>
      <c r="S884" s="212"/>
      <c r="T884" s="214"/>
      <c r="AD884" s="430"/>
    </row>
    <row r="885" spans="1:30" s="213" customFormat="1" x14ac:dyDescent="0.25">
      <c r="A885" s="214"/>
      <c r="B885" s="212"/>
      <c r="C885" s="212"/>
      <c r="D885" s="485"/>
      <c r="E885" s="215"/>
      <c r="I885" s="214"/>
      <c r="J885" s="212"/>
      <c r="K885" s="212"/>
      <c r="L885" s="214"/>
      <c r="Q885" s="214"/>
      <c r="R885" s="212"/>
      <c r="S885" s="212"/>
      <c r="T885" s="214"/>
      <c r="AD885" s="430"/>
    </row>
    <row r="886" spans="1:30" s="213" customFormat="1" x14ac:dyDescent="0.25">
      <c r="A886" s="214"/>
      <c r="B886" s="212"/>
      <c r="C886" s="212"/>
      <c r="D886" s="485"/>
      <c r="E886" s="215"/>
      <c r="I886" s="214"/>
      <c r="J886" s="212"/>
      <c r="K886" s="212"/>
      <c r="L886" s="214"/>
      <c r="Q886" s="214"/>
      <c r="R886" s="212"/>
      <c r="S886" s="212"/>
      <c r="T886" s="214"/>
      <c r="AD886" s="430"/>
    </row>
    <row r="887" spans="1:30" s="213" customFormat="1" x14ac:dyDescent="0.25">
      <c r="A887" s="214"/>
      <c r="B887" s="212"/>
      <c r="C887" s="212"/>
      <c r="D887" s="485"/>
      <c r="E887" s="215"/>
      <c r="I887" s="214"/>
      <c r="J887" s="212"/>
      <c r="K887" s="212"/>
      <c r="L887" s="214"/>
      <c r="Q887" s="214"/>
      <c r="R887" s="212"/>
      <c r="S887" s="212"/>
      <c r="T887" s="214"/>
      <c r="AD887" s="430"/>
    </row>
    <row r="888" spans="1:30" s="213" customFormat="1" x14ac:dyDescent="0.25">
      <c r="A888" s="214"/>
      <c r="B888" s="212"/>
      <c r="C888" s="212"/>
      <c r="D888" s="485"/>
      <c r="E888" s="215"/>
      <c r="I888" s="214"/>
      <c r="J888" s="212"/>
      <c r="K888" s="212"/>
      <c r="L888" s="214"/>
      <c r="Q888" s="214"/>
      <c r="R888" s="212"/>
      <c r="S888" s="212"/>
      <c r="T888" s="214"/>
      <c r="AD888" s="430"/>
    </row>
    <row r="889" spans="1:30" s="213" customFormat="1" x14ac:dyDescent="0.25">
      <c r="A889" s="214"/>
      <c r="B889" s="212"/>
      <c r="C889" s="212"/>
      <c r="D889" s="485"/>
      <c r="E889" s="215"/>
      <c r="I889" s="214"/>
      <c r="J889" s="212"/>
      <c r="K889" s="212"/>
      <c r="L889" s="214"/>
      <c r="Q889" s="214"/>
      <c r="R889" s="212"/>
      <c r="S889" s="212"/>
      <c r="T889" s="214"/>
      <c r="AD889" s="430"/>
    </row>
    <row r="890" spans="1:30" s="213" customFormat="1" x14ac:dyDescent="0.25">
      <c r="A890" s="214"/>
      <c r="B890" s="212"/>
      <c r="C890" s="212"/>
      <c r="D890" s="485"/>
      <c r="E890" s="215"/>
      <c r="I890" s="214"/>
      <c r="J890" s="212"/>
      <c r="K890" s="212"/>
      <c r="L890" s="214"/>
      <c r="Q890" s="214"/>
      <c r="R890" s="212"/>
      <c r="S890" s="212"/>
      <c r="T890" s="214"/>
      <c r="AD890" s="430"/>
    </row>
    <row r="891" spans="1:30" s="213" customFormat="1" x14ac:dyDescent="0.25">
      <c r="A891" s="214"/>
      <c r="B891" s="212"/>
      <c r="C891" s="212"/>
      <c r="D891" s="485"/>
      <c r="E891" s="215"/>
      <c r="I891" s="214"/>
      <c r="J891" s="212"/>
      <c r="K891" s="212"/>
      <c r="L891" s="214"/>
      <c r="Q891" s="214"/>
      <c r="R891" s="212"/>
      <c r="S891" s="212"/>
      <c r="T891" s="214"/>
      <c r="AD891" s="430"/>
    </row>
  </sheetData>
  <mergeCells count="3">
    <mergeCell ref="F1:H1"/>
    <mergeCell ref="N1:P1"/>
    <mergeCell ref="V1:X1"/>
  </mergeCells>
  <pageMargins left="0.25" right="0.25" top="0.75" bottom="0.75" header="0.3" footer="0.3"/>
  <pageSetup paperSize="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ЕФЕКТИВНІСТЬ І півріччя 2020</vt:lpstr>
      <vt:lpstr>графіки 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artemenko</dc:creator>
  <cp:lastModifiedBy>pastukhova</cp:lastModifiedBy>
  <cp:lastPrinted>2020-02-27T10:16:05Z</cp:lastPrinted>
  <dcterms:created xsi:type="dcterms:W3CDTF">2016-04-07T12:23:07Z</dcterms:created>
  <dcterms:modified xsi:type="dcterms:W3CDTF">2020-09-29T11:44:35Z</dcterms:modified>
</cp:coreProperties>
</file>